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экзамен" sheetId="1" r:id="rId1"/>
    <sheet name="предв.результаты за курс" sheetId="2" r:id="rId2"/>
    <sheet name="текущее состояние" sheetId="3" r:id="rId3"/>
  </sheets>
  <definedNames/>
  <calcPr fullCalcOnLoad="1"/>
</workbook>
</file>

<file path=xl/sharedStrings.xml><?xml version="1.0" encoding="utf-8"?>
<sst xmlns="http://schemas.openxmlformats.org/spreadsheetml/2006/main" count="925" uniqueCount="227">
  <si>
    <t>Группа 520 - АСВК (данные на 29.09.2008)</t>
  </si>
  <si>
    <t>сумма</t>
  </si>
  <si>
    <t>оценка</t>
  </si>
  <si>
    <t>ост</t>
  </si>
  <si>
    <t>Объявления:</t>
  </si>
  <si>
    <t>№</t>
  </si>
  <si>
    <t>Фамилия, Имя, Отчество</t>
  </si>
  <si>
    <t>A</t>
  </si>
  <si>
    <t>B</t>
  </si>
  <si>
    <t>C</t>
  </si>
  <si>
    <t>D</t>
  </si>
  <si>
    <t>вариант</t>
  </si>
  <si>
    <t>E</t>
  </si>
  <si>
    <t>F</t>
  </si>
  <si>
    <t>Акименко Юлия Вячеславовна</t>
  </si>
  <si>
    <t>15 января экзамен (П-14)</t>
  </si>
  <si>
    <t>Балашов Евгений Владимирович</t>
  </si>
  <si>
    <t>VIII</t>
  </si>
  <si>
    <t>Барыкин Максим Владимирович</t>
  </si>
  <si>
    <t>V</t>
  </si>
  <si>
    <t>Гудков Андрей Викторович (ст)</t>
  </si>
  <si>
    <t>Доведов Василий Николаевич</t>
  </si>
  <si>
    <t>Ермошин Дмитрий Сергеевич</t>
  </si>
  <si>
    <t>при подсчете суммы балл за</t>
  </si>
  <si>
    <t>Жарков Александр Валерьевич</t>
  </si>
  <si>
    <t>III</t>
  </si>
  <si>
    <t>второй коллоквиум удваивается</t>
  </si>
  <si>
    <t>Клеменков Павел Андреевич</t>
  </si>
  <si>
    <t>IV</t>
  </si>
  <si>
    <t>Комаров Сергей Александрович</t>
  </si>
  <si>
    <t>IX</t>
  </si>
  <si>
    <t>предварительная оценка за курс по сумме:</t>
  </si>
  <si>
    <t>Крапивенский Сергей Александрович</t>
  </si>
  <si>
    <t>35-48 - отлично</t>
  </si>
  <si>
    <t>Небольсин Сергей Александрович (восст)</t>
  </si>
  <si>
    <t>26-34 - хорошо</t>
  </si>
  <si>
    <t>Панасюк Артем Андреевич</t>
  </si>
  <si>
    <t>17-25 - удовлетворительно</t>
  </si>
  <si>
    <t>Пахутина Анастасия Юрьевна</t>
  </si>
  <si>
    <t>Полежаева Марина Дмитриевна</t>
  </si>
  <si>
    <t>Салий Сергей Константинович</t>
  </si>
  <si>
    <t>Сыромятников Евгений Леонидович</t>
  </si>
  <si>
    <t>Цыплаков Михаил Владимирович</t>
  </si>
  <si>
    <t>Группа 521 - АСВК (данные на 03.09.2008)</t>
  </si>
  <si>
    <t>Абдулин Талгат Есенгалиевич (КФ)</t>
  </si>
  <si>
    <t>Аймышев Темиргали Толеутайевич (КФ)</t>
  </si>
  <si>
    <t>Баранова Людмила Андреевна</t>
  </si>
  <si>
    <t>VII</t>
  </si>
  <si>
    <t>Волков Александр Сергеевич</t>
  </si>
  <si>
    <t>Зейналов Рамиз Шакирович (ст)</t>
  </si>
  <si>
    <t>Костикова Елена Юрьевна</t>
  </si>
  <si>
    <t>Кривовязь Глеб Робертович</t>
  </si>
  <si>
    <t>Крупа Андрей Владимирович</t>
  </si>
  <si>
    <t>Кузьмишкина Анна Сергеевна</t>
  </si>
  <si>
    <t>VI</t>
  </si>
  <si>
    <t>Кутузова Виктория Игоревна</t>
  </si>
  <si>
    <t>Морковин Евгений Сергеевич</t>
  </si>
  <si>
    <t>Нурмагамбетов Тимур Аскарович (КФ)</t>
  </si>
  <si>
    <t>Попов Владимир Дмитриевич</t>
  </si>
  <si>
    <t>Потетинова Татьяна Викторовна</t>
  </si>
  <si>
    <t>Рагулина Кира Олеговна</t>
  </si>
  <si>
    <t>Семенов Артем Андреевич</t>
  </si>
  <si>
    <t>I</t>
  </si>
  <si>
    <t>Сикачев Петр Петрович</t>
  </si>
  <si>
    <t>Симонян Карен Ашотович</t>
  </si>
  <si>
    <t>Синдеев Михаил Сергеевич</t>
  </si>
  <si>
    <t>II</t>
  </si>
  <si>
    <t>Соболев Александр Андреевич</t>
  </si>
  <si>
    <t>Группа 522 - АСВК (данные на 29.08.2008)</t>
  </si>
  <si>
    <t>см. объявления вверху страницы</t>
  </si>
  <si>
    <t>Аристов Михаил Сергеевич</t>
  </si>
  <si>
    <t>Баранов Василий Александрович</t>
  </si>
  <si>
    <t>Бражкин Олег Владимирович</t>
  </si>
  <si>
    <t>Ватлин Юрий Александрович</t>
  </si>
  <si>
    <t>Данилов Алексей Михайлович (ст)</t>
  </si>
  <si>
    <t>Заливин Денис Андреевич</t>
  </si>
  <si>
    <t>Ионов Егор Константинович</t>
  </si>
  <si>
    <t>Казачкин Дмитрий Сергеевич</t>
  </si>
  <si>
    <t>Климов Георгий Аркадьевич</t>
  </si>
  <si>
    <t>Кокарев Владимир Александрович</t>
  </si>
  <si>
    <t>Лахтуров Михаил Сергеевич</t>
  </si>
  <si>
    <t>Лобанова Элина Ильдаровна</t>
  </si>
  <si>
    <t>Любицкий Александр Андреевич</t>
  </si>
  <si>
    <t>Монахов Алексей Владимирович</t>
  </si>
  <si>
    <t>Петров Евгений Владимирович</t>
  </si>
  <si>
    <t>Рябухин Олег Валентинович</t>
  </si>
  <si>
    <t>Самусев Семен Александрович</t>
  </si>
  <si>
    <t>Сигаев Денис Игоревич</t>
  </si>
  <si>
    <t>Телегин Геннадий Сергеевич</t>
  </si>
  <si>
    <t>Фомин Илья Владимирович</t>
  </si>
  <si>
    <t>Хусаинова Юлия Айваровна</t>
  </si>
  <si>
    <t>Черей Максим Витальевич</t>
  </si>
  <si>
    <t>Шамина Ольга Игоревна</t>
  </si>
  <si>
    <t>Шестов Петр Евгеньевич</t>
  </si>
  <si>
    <t>Группа 524 - АЯ (данные на 29.08.2008)</t>
  </si>
  <si>
    <t>Баев Александр Андреевич</t>
  </si>
  <si>
    <t>Беженарь Владимир Сергеевич (КФ)</t>
  </si>
  <si>
    <t>Белобородов Иван Борисович</t>
  </si>
  <si>
    <t>Бронштейн Игорь Евгеньевич</t>
  </si>
  <si>
    <t>Власенко Юлия Владимировна</t>
  </si>
  <si>
    <t>Гнездилов Дмитрий Александрович</t>
  </si>
  <si>
    <t>Грачева Татьяна Андреевна</t>
  </si>
  <si>
    <t>Масалин Ержан Июлаевич (КФ)</t>
  </si>
  <si>
    <t>Мерзляков Василий Владимирович (ст)</t>
  </si>
  <si>
    <t>Мстиславский Арсений Алексеевич</t>
  </si>
  <si>
    <t>Никонов Денис Владимирович</t>
  </si>
  <si>
    <t>Романихин Валерий Александрович</t>
  </si>
  <si>
    <t>Рыбин Федор Сергеевич</t>
  </si>
  <si>
    <t>Скалько Нина Юрьевна</t>
  </si>
  <si>
    <t>Строков Сергей Владимирович</t>
  </si>
  <si>
    <t>Федосеев Василий Олегович</t>
  </si>
  <si>
    <t>Шакиров Станислав Игоревич</t>
  </si>
  <si>
    <t>Группа 525 - АЯ (данные на 01.10.2008)</t>
  </si>
  <si>
    <t>Барабанов Антон Алексеевич</t>
  </si>
  <si>
    <t>Белова Татьяна Сергеевна</t>
  </si>
  <si>
    <t>Больжатов Александр Анатольевич (ао)</t>
  </si>
  <si>
    <t>Бондаренко Игорь Владимирович</t>
  </si>
  <si>
    <t>Булай Александр Михайлович</t>
  </si>
  <si>
    <t>Денисов Петр Васильевич</t>
  </si>
  <si>
    <t>Иванова Ольга Андреевна</t>
  </si>
  <si>
    <t>Маликов Игорь Вячеславович</t>
  </si>
  <si>
    <t>Носков Алексей Анатольевич</t>
  </si>
  <si>
    <t>Панасенко Алексей Сергеевич</t>
  </si>
  <si>
    <t>Полянский Даниил Николаевич</t>
  </si>
  <si>
    <t>Салканов Антон Юрьевич</t>
  </si>
  <si>
    <t>Санин Алексей Евгеньевич</t>
  </si>
  <si>
    <t>Санников Виктор Александрович (КФ)</t>
  </si>
  <si>
    <t>Селиванов Алексей Владимирович</t>
  </si>
  <si>
    <t>Славинский Вячеслав Александрович</t>
  </si>
  <si>
    <t>Трубицына Екатерина Анатольевна (ст)</t>
  </si>
  <si>
    <t>Устинов Всеволод Дмитриевич</t>
  </si>
  <si>
    <t>Цих Андрей Сергеевич</t>
  </si>
  <si>
    <t>Группа 527 - СП (данные на 08.09.2008)</t>
  </si>
  <si>
    <t xml:space="preserve"> </t>
  </si>
  <si>
    <t>Байзакаев Тимур Тулюбекович (КФ)</t>
  </si>
  <si>
    <t>Батузов Кирилл Андреевич</t>
  </si>
  <si>
    <t>Герман Михаил Сергеевич</t>
  </si>
  <si>
    <t>Григорьев Антон Федорович (ст)</t>
  </si>
  <si>
    <t>Жуйков Роман Александрович</t>
  </si>
  <si>
    <t>Иванов Сергей Александрович</t>
  </si>
  <si>
    <t>Игнатьев Валерий Николаевич</t>
  </si>
  <si>
    <t>Ильин Денис Валерьевич</t>
  </si>
  <si>
    <t>Исаев Ильдар Камилевич</t>
  </si>
  <si>
    <t>Кондратов Андрей Вячеславович</t>
  </si>
  <si>
    <t>Коротаевский Алексей Александрович</t>
  </si>
  <si>
    <t>Кузнецов Константин Александрович</t>
  </si>
  <si>
    <t>Максименко Иван Михайлович (ао)</t>
  </si>
  <si>
    <t>Музыченко Александр Викторович</t>
  </si>
  <si>
    <t>Муханчиков Александр Андреевич</t>
  </si>
  <si>
    <t>Плотников Дмитрий Владимирович</t>
  </si>
  <si>
    <t>Подлевских Александр Николаевич</t>
  </si>
  <si>
    <t>Родин Константин Николаевич</t>
  </si>
  <si>
    <t>Рябицкий Евгений Евгеньевич</t>
  </si>
  <si>
    <t>Ташкинов Евгений Александрович</t>
  </si>
  <si>
    <t>Фокин Александр Павлович</t>
  </si>
  <si>
    <t>Шавлюгин Евгений Александрович</t>
  </si>
  <si>
    <t>Группа 528 - СП (данные на 08.09.2008)</t>
  </si>
  <si>
    <t>Ангелюк Станислав Валентинович (ао)</t>
  </si>
  <si>
    <t>Андрейчук Дмитрий Ильич</t>
  </si>
  <si>
    <t>Арешко Артем Александрович</t>
  </si>
  <si>
    <t>Вивчарук Ирина Сергеевна</t>
  </si>
  <si>
    <t>Гречушкин Владимир Александрович (ст)</t>
  </si>
  <si>
    <t>Данилов Борис Радиславович</t>
  </si>
  <si>
    <t>Калашник Артем Геннадьевич</t>
  </si>
  <si>
    <t>Катаев Никита Андреевич</t>
  </si>
  <si>
    <t>Куликов Александр Юрьевич</t>
  </si>
  <si>
    <t>Литвинович Артем Владимирович</t>
  </si>
  <si>
    <t>Михеев Никита Борисович</t>
  </si>
  <si>
    <t>Осипов Артем Валерьевич</t>
  </si>
  <si>
    <t>Плеханов Михаил Владимирович</t>
  </si>
  <si>
    <t>Пономаренко Екатерина Глебовна</t>
  </si>
  <si>
    <t>Семенов Сергей Сергеевич</t>
  </si>
  <si>
    <t>Смирнов Александр Андреевич</t>
  </si>
  <si>
    <t>Сысоев Андрей Анатольевич</t>
  </si>
  <si>
    <t>Федосин Михаил Евгеньевич</t>
  </si>
  <si>
    <t>Храмов Михаил Андреевич</t>
  </si>
  <si>
    <t>Группа 441</t>
  </si>
  <si>
    <t>Баулин Иван Николаевич</t>
  </si>
  <si>
    <t>Гречка Дмитрий Андреевич</t>
  </si>
  <si>
    <t>Грызунов Станислав Валерьевич</t>
  </si>
  <si>
    <t>Егоров Андрей Васильевич</t>
  </si>
  <si>
    <t>Минина Дарья Андреевна</t>
  </si>
  <si>
    <t>Мухаметдинова Людмила Рафисовна</t>
  </si>
  <si>
    <t>Орлов Филипп Андреевич</t>
  </si>
  <si>
    <t>Польников Эдуард Владимирович</t>
  </si>
  <si>
    <t>Ружицкий Святослав Игоревич</t>
  </si>
  <si>
    <t>Тужилов Антон Вячеславович</t>
  </si>
  <si>
    <t>Филина Ирина Андреевна</t>
  </si>
  <si>
    <t>Шаповалов Тимур Георгиевич</t>
  </si>
  <si>
    <t>Группа 442</t>
  </si>
  <si>
    <t>Азимов Садык Боходырович</t>
  </si>
  <si>
    <t>Божко Алексей Вячеславович</t>
  </si>
  <si>
    <t>Григоров Михаил Сергеевич</t>
  </si>
  <si>
    <t>Жеребцов Константин</t>
  </si>
  <si>
    <t>Митькевич Анастасия Александровна</t>
  </si>
  <si>
    <t>Никифоров Дмитрий Николаевич</t>
  </si>
  <si>
    <t>Погосян Георгий Владимирович</t>
  </si>
  <si>
    <t>Репкин Дмитрий Сергеевич</t>
  </si>
  <si>
    <t>Соболев Иван Николаевич</t>
  </si>
  <si>
    <t>Фастовец Николай Николаевич</t>
  </si>
  <si>
    <t>Халтурин Василий Андреевич</t>
  </si>
  <si>
    <t>Чернышева Татьяна Сергеевна</t>
  </si>
  <si>
    <t>полн</t>
  </si>
  <si>
    <t>отлично</t>
  </si>
  <si>
    <t>хорошо</t>
  </si>
  <si>
    <t>удовлетворительно</t>
  </si>
  <si>
    <t>неудовлетворительно</t>
  </si>
  <si>
    <t>полностью нулевые работы</t>
  </si>
  <si>
    <t>пересдача</t>
  </si>
  <si>
    <t>группа 520</t>
  </si>
  <si>
    <t>явка</t>
  </si>
  <si>
    <t>х</t>
  </si>
  <si>
    <t>неуд</t>
  </si>
  <si>
    <t>группа 521</t>
  </si>
  <si>
    <t>группа 522</t>
  </si>
  <si>
    <t>группа 524</t>
  </si>
  <si>
    <t>группа 525</t>
  </si>
  <si>
    <t>группа 527</t>
  </si>
  <si>
    <t>хор</t>
  </si>
  <si>
    <t>группа 528</t>
  </si>
  <si>
    <t>группа 441</t>
  </si>
  <si>
    <t>пр</t>
  </si>
  <si>
    <t>Джаррах</t>
  </si>
  <si>
    <t>группа 442</t>
  </si>
  <si>
    <t>отл</t>
  </si>
  <si>
    <t>н/я</t>
  </si>
  <si>
    <t>неявки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</si>
</sst>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sz val="10"/>
      <color indexed="10"/>
      <name val="Arial"/>
      <family val="0"/>
    </font>
    <font>
      <b/>
      <sz val="12"/>
      <color indexed="8"/>
      <name val="Arial Cyr"/>
      <family val="0"/>
    </font>
    <font>
      <b/>
      <sz val="1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8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 horizontal="center" wrapText="1"/>
    </xf>
    <xf numFmtId="0" fontId="2" fillId="3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/>
    </xf>
    <xf numFmtId="0" fontId="2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wrapText="1"/>
    </xf>
    <xf numFmtId="0" fontId="2" fillId="4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wrapText="1"/>
    </xf>
    <xf numFmtId="0" fontId="5" fillId="4" borderId="2" xfId="0" applyNumberFormat="1" applyFont="1" applyFill="1" applyBorder="1" applyAlignment="1">
      <alignment wrapText="1"/>
    </xf>
    <xf numFmtId="0" fontId="2" fillId="3" borderId="5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/>
    </xf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/>
    </xf>
    <xf numFmtId="0" fontId="2" fillId="5" borderId="5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wrapText="1"/>
    </xf>
    <xf numFmtId="0" fontId="3" fillId="0" borderId="8" xfId="0" applyBorder="1" applyAlignment="1">
      <alignment horizontal="center" wrapText="1"/>
    </xf>
    <xf numFmtId="0" fontId="3" fillId="0" borderId="9" xfId="0" applyBorder="1" applyAlignment="1">
      <alignment horizontal="center" wrapText="1"/>
    </xf>
    <xf numFmtId="0" fontId="3" fillId="0" borderId="10" xfId="0" applyBorder="1" applyAlignment="1">
      <alignment horizontal="center" wrapText="1"/>
    </xf>
    <xf numFmtId="0" fontId="2" fillId="0" borderId="8" xfId="0" applyBorder="1" applyAlignment="1">
      <alignment horizontal="center"/>
    </xf>
    <xf numFmtId="0" fontId="2" fillId="0" borderId="9" xfId="0" applyBorder="1" applyAlignment="1">
      <alignment horizontal="center"/>
    </xf>
    <xf numFmtId="0" fontId="2" fillId="0" borderId="10" xfId="0" applyBorder="1" applyAlignment="1">
      <alignment horizontal="center"/>
    </xf>
    <xf numFmtId="0" fontId="6" fillId="2" borderId="11" xfId="0" applyBorder="1" applyAlignment="1">
      <alignment horizontal="center"/>
    </xf>
    <xf numFmtId="0" fontId="6" fillId="2" borderId="12" xfId="0" applyBorder="1" applyAlignment="1">
      <alignment horizontal="center"/>
    </xf>
    <xf numFmtId="0" fontId="6" fillId="2" borderId="13" xfId="0" applyBorder="1" applyAlignment="1">
      <alignment horizontal="center"/>
    </xf>
    <xf numFmtId="0" fontId="6" fillId="2" borderId="14" xfId="0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3300"/>
      <rgbColor rgb="0099CC00"/>
      <rgbColor rgb="00FFFF00"/>
      <rgbColor rgb="00DDDDDD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.00390625" style="0" bestFit="1" customWidth="1"/>
    <col min="2" max="2" width="32.00390625" style="0" bestFit="1" customWidth="1"/>
    <col min="3" max="8" width="3.00390625" style="0" bestFit="1" customWidth="1"/>
    <col min="9" max="9" width="4.00390625" style="0" bestFit="1" customWidth="1"/>
    <col min="10" max="13" width="3.00390625" style="0" bestFit="1" customWidth="1"/>
    <col min="14" max="14" width="4.00390625" style="0" bestFit="1" customWidth="1"/>
    <col min="15" max="15" width="3.00390625" style="0" bestFit="1" customWidth="1"/>
    <col min="16" max="16" width="4.00390625" style="0" bestFit="1" customWidth="1"/>
    <col min="17" max="18" width="3.00390625" style="0" bestFit="1" customWidth="1"/>
    <col min="19" max="19" width="5.00390625" style="0" bestFit="1" customWidth="1"/>
  </cols>
  <sheetData>
    <row r="1" spans="1:19" ht="11.25" customHeight="1">
      <c r="A1" s="3"/>
      <c r="B1" s="3"/>
      <c r="C1" s="84" t="str">
        <f>"15 января"</f>
        <v>15 января</v>
      </c>
      <c r="D1" s="84"/>
      <c r="E1" s="84"/>
      <c r="F1" s="84"/>
      <c r="G1" s="84"/>
      <c r="H1" s="84"/>
      <c r="I1" s="60"/>
      <c r="J1" s="60"/>
      <c r="K1" s="84" t="s">
        <v>208</v>
      </c>
      <c r="L1" s="84"/>
      <c r="M1" s="84"/>
      <c r="N1" s="84"/>
      <c r="O1" s="84"/>
      <c r="P1" s="84"/>
      <c r="Q1" s="3"/>
      <c r="R1" s="3"/>
      <c r="S1" s="3"/>
    </row>
    <row r="2" spans="1:19" ht="19.5" customHeight="1">
      <c r="A2" s="61"/>
      <c r="B2" s="62" t="s">
        <v>209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3"/>
      <c r="R2" s="63"/>
      <c r="S2" s="7"/>
    </row>
    <row r="3" spans="1:19" ht="12.75" customHeight="1">
      <c r="A3" s="8" t="s">
        <v>5</v>
      </c>
      <c r="B3" s="9" t="s">
        <v>6</v>
      </c>
      <c r="C3" s="19" t="s">
        <v>7</v>
      </c>
      <c r="D3" s="15" t="s">
        <v>8</v>
      </c>
      <c r="E3" s="15" t="s">
        <v>9</v>
      </c>
      <c r="F3" s="15" t="s">
        <v>10</v>
      </c>
      <c r="G3" s="15" t="s">
        <v>12</v>
      </c>
      <c r="H3" s="15" t="s">
        <v>13</v>
      </c>
      <c r="I3" s="64" t="s">
        <v>210</v>
      </c>
      <c r="J3" s="64"/>
      <c r="K3" s="64" t="s">
        <v>7</v>
      </c>
      <c r="L3" s="64" t="s">
        <v>8</v>
      </c>
      <c r="M3" s="64" t="s">
        <v>9</v>
      </c>
      <c r="N3" s="64" t="s">
        <v>10</v>
      </c>
      <c r="O3" s="64" t="s">
        <v>12</v>
      </c>
      <c r="P3" s="64" t="s">
        <v>13</v>
      </c>
      <c r="Q3" s="14"/>
      <c r="R3" s="14"/>
      <c r="S3" s="16"/>
    </row>
    <row r="4" spans="1:19" ht="12.75" customHeight="1">
      <c r="A4" s="12">
        <v>1</v>
      </c>
      <c r="B4" s="18" t="s">
        <v>14</v>
      </c>
      <c r="C4" s="19">
        <v>4</v>
      </c>
      <c r="D4" s="15">
        <v>0</v>
      </c>
      <c r="E4" s="15">
        <v>4</v>
      </c>
      <c r="F4" s="15">
        <v>0</v>
      </c>
      <c r="G4" s="15">
        <v>0</v>
      </c>
      <c r="H4" s="15">
        <v>0</v>
      </c>
      <c r="I4" s="15" t="s">
        <v>211</v>
      </c>
      <c r="J4" s="15"/>
      <c r="K4" s="15"/>
      <c r="L4" s="15"/>
      <c r="M4" s="15"/>
      <c r="N4" s="15"/>
      <c r="O4" s="15"/>
      <c r="P4" s="15"/>
      <c r="Q4" s="20"/>
      <c r="R4" s="20">
        <f aca="true" t="shared" si="0" ref="R4:R20">IF((B4=""),"",(SUM(C4:H4)+SUM(G4:H4)))</f>
        <v>8</v>
      </c>
      <c r="S4" s="21" t="s">
        <v>212</v>
      </c>
    </row>
    <row r="5" spans="1:19" ht="12.75" customHeight="1">
      <c r="A5" s="65">
        <v>2</v>
      </c>
      <c r="B5" s="66" t="s">
        <v>16</v>
      </c>
      <c r="C5" s="67">
        <v>6</v>
      </c>
      <c r="D5" s="68">
        <v>5</v>
      </c>
      <c r="E5" s="68">
        <v>4</v>
      </c>
      <c r="F5" s="68">
        <v>0</v>
      </c>
      <c r="G5" s="68">
        <v>6</v>
      </c>
      <c r="H5" s="68">
        <v>6</v>
      </c>
      <c r="I5" s="68" t="s">
        <v>211</v>
      </c>
      <c r="J5" s="68"/>
      <c r="K5" s="68"/>
      <c r="L5" s="68"/>
      <c r="M5" s="68"/>
      <c r="N5" s="68"/>
      <c r="O5" s="68"/>
      <c r="P5" s="68"/>
      <c r="Q5" s="69"/>
      <c r="R5" s="69">
        <f t="shared" si="0"/>
        <v>39</v>
      </c>
      <c r="S5" s="70" t="str">
        <f>IF((R5=""),"",IF((I5=""),IF(('предв.результаты за курс'!L5="неуд"),"н/я",IF(('предв.результаты за курс'!L5="н/я"),"н/я",'предв.результаты за курс'!L5)),IF((R5&gt;34),"отл",IF((R5&gt;25),"хор",IF((R5&gt;16),"уд","")))))</f>
        <v>отл</v>
      </c>
    </row>
    <row r="6" spans="1:19" ht="12.75" customHeight="1">
      <c r="A6" s="65">
        <v>3</v>
      </c>
      <c r="B6" s="66" t="s">
        <v>18</v>
      </c>
      <c r="C6" s="67">
        <v>5</v>
      </c>
      <c r="D6" s="68">
        <v>6</v>
      </c>
      <c r="E6" s="68">
        <v>6</v>
      </c>
      <c r="F6" s="68">
        <v>2</v>
      </c>
      <c r="G6" s="68">
        <v>1</v>
      </c>
      <c r="H6" s="68">
        <v>4</v>
      </c>
      <c r="I6" s="68" t="s">
        <v>211</v>
      </c>
      <c r="J6" s="68"/>
      <c r="K6" s="68"/>
      <c r="L6" s="68"/>
      <c r="M6" s="68"/>
      <c r="N6" s="68"/>
      <c r="O6" s="68"/>
      <c r="P6" s="68"/>
      <c r="Q6" s="69"/>
      <c r="R6" s="69">
        <f t="shared" si="0"/>
        <v>29</v>
      </c>
      <c r="S6" s="70" t="str">
        <f>IF((R6=""),"",IF((I6=""),IF(('предв.результаты за курс'!L6="неуд"),"н/я",IF(('предв.результаты за курс'!L6="н/я"),"н/я",'предв.результаты за курс'!L6)),IF((R6&gt;34),"отл",IF((R6&gt;25),"хор",IF((R6&gt;16),"уд","")))))</f>
        <v>хор</v>
      </c>
    </row>
    <row r="7" spans="1:19" ht="12.75" customHeight="1">
      <c r="A7" s="65">
        <v>4</v>
      </c>
      <c r="B7" s="66" t="s">
        <v>20</v>
      </c>
      <c r="C7" s="67">
        <v>4</v>
      </c>
      <c r="D7" s="68">
        <v>0</v>
      </c>
      <c r="E7" s="68">
        <v>6</v>
      </c>
      <c r="F7" s="68">
        <v>0</v>
      </c>
      <c r="G7" s="68">
        <v>3</v>
      </c>
      <c r="H7" s="68">
        <v>6</v>
      </c>
      <c r="I7" s="68" t="s">
        <v>211</v>
      </c>
      <c r="J7" s="68"/>
      <c r="K7" s="68"/>
      <c r="L7" s="68"/>
      <c r="M7" s="68"/>
      <c r="N7" s="68"/>
      <c r="O7" s="68"/>
      <c r="P7" s="68"/>
      <c r="Q7" s="69"/>
      <c r="R7" s="69">
        <f t="shared" si="0"/>
        <v>28</v>
      </c>
      <c r="S7" s="70" t="str">
        <f>IF((R7=""),"",IF((I7=""),IF(('предв.результаты за курс'!L7="неуд"),"н/я",IF(('предв.результаты за курс'!L7="н/я"),"н/я",'предв.результаты за курс'!L7)),IF((R7&gt;34),"отл",IF((R7&gt;25),"хор",IF((R7&gt;16),"уд","")))))</f>
        <v>хор</v>
      </c>
    </row>
    <row r="8" spans="1:19" ht="12.75" customHeight="1">
      <c r="A8" s="12">
        <v>5</v>
      </c>
      <c r="B8" s="18" t="s">
        <v>21</v>
      </c>
      <c r="C8" s="19">
        <v>0</v>
      </c>
      <c r="D8" s="15">
        <v>0</v>
      </c>
      <c r="E8" s="15">
        <v>0</v>
      </c>
      <c r="F8" s="15">
        <v>2</v>
      </c>
      <c r="G8" s="15">
        <v>0</v>
      </c>
      <c r="H8" s="15">
        <v>6</v>
      </c>
      <c r="I8" s="15" t="s">
        <v>211</v>
      </c>
      <c r="J8" s="15"/>
      <c r="K8" s="15"/>
      <c r="L8" s="15"/>
      <c r="M8" s="15"/>
      <c r="N8" s="15"/>
      <c r="O8" s="15"/>
      <c r="P8" s="15"/>
      <c r="Q8" s="20"/>
      <c r="R8" s="20">
        <f t="shared" si="0"/>
        <v>14</v>
      </c>
      <c r="S8" s="21" t="str">
        <f>IF((R8=""),"",IF((I8=""),IF(('предв.результаты за курс'!L8="неуд"),"н/я",IF(('предв.результаты за курс'!L8="н/я"),"н/я",'предв.результаты за курс'!L8)),IF((R8&gt;34),"отл",IF((R8&gt;25),"хор",IF((R8&gt;16),"уд","неуд")))))</f>
        <v>неуд</v>
      </c>
    </row>
    <row r="9" spans="1:19" ht="12.75" customHeight="1">
      <c r="A9" s="65">
        <v>6</v>
      </c>
      <c r="B9" s="66" t="s">
        <v>22</v>
      </c>
      <c r="C9" s="67">
        <v>4</v>
      </c>
      <c r="D9" s="68">
        <v>5</v>
      </c>
      <c r="E9" s="68">
        <v>4</v>
      </c>
      <c r="F9" s="68">
        <v>4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69">
        <f t="shared" si="0"/>
        <v>17</v>
      </c>
      <c r="S9" s="70" t="str">
        <f>IF((R9=""),"",IF((I9=""),IF(('предв.результаты за курс'!L9="неуд"),"н/я",IF(('предв.результаты за курс'!L9="н/я"),"н/я",'предв.результаты за курс'!L9)),IF((R9&gt;34),"отл",IF((R9&gt;25),"хор",IF((R9&gt;16),"уд","неуд")))))</f>
        <v>уд</v>
      </c>
    </row>
    <row r="10" spans="1:19" ht="12.75" customHeight="1">
      <c r="A10" s="65">
        <v>7</v>
      </c>
      <c r="B10" s="66" t="s">
        <v>24</v>
      </c>
      <c r="C10" s="67">
        <v>6</v>
      </c>
      <c r="D10" s="68">
        <v>0</v>
      </c>
      <c r="E10" s="68"/>
      <c r="F10" s="68"/>
      <c r="G10" s="68">
        <v>4</v>
      </c>
      <c r="H10" s="68">
        <v>6</v>
      </c>
      <c r="I10" s="68" t="s">
        <v>211</v>
      </c>
      <c r="J10" s="68"/>
      <c r="K10" s="68"/>
      <c r="L10" s="68"/>
      <c r="M10" s="68"/>
      <c r="N10" s="68"/>
      <c r="O10" s="68"/>
      <c r="P10" s="68"/>
      <c r="Q10" s="69"/>
      <c r="R10" s="69">
        <f t="shared" si="0"/>
        <v>26</v>
      </c>
      <c r="S10" s="70" t="str">
        <f>IF((R10=""),"",IF((I10=""),IF(('предв.результаты за курс'!L10="неуд"),"н/я",IF(('предв.результаты за курс'!L10="н/я"),"н/я",'предв.результаты за курс'!L10)),IF((R10&gt;34),"отл",IF((R10&gt;25),"хор",IF((R10&gt;16),"уд","неуд")))))</f>
        <v>хор</v>
      </c>
    </row>
    <row r="11" spans="1:19" ht="12.75" customHeight="1">
      <c r="A11" s="65">
        <v>8</v>
      </c>
      <c r="B11" s="66" t="s">
        <v>27</v>
      </c>
      <c r="C11" s="67">
        <v>5</v>
      </c>
      <c r="D11" s="68"/>
      <c r="E11" s="68">
        <v>6</v>
      </c>
      <c r="F11" s="68">
        <v>3</v>
      </c>
      <c r="G11" s="68"/>
      <c r="H11" s="68">
        <v>6</v>
      </c>
      <c r="I11" s="68" t="s">
        <v>211</v>
      </c>
      <c r="J11" s="68"/>
      <c r="K11" s="68"/>
      <c r="L11" s="68"/>
      <c r="M11" s="68"/>
      <c r="N11" s="68"/>
      <c r="O11" s="68"/>
      <c r="P11" s="68"/>
      <c r="Q11" s="69"/>
      <c r="R11" s="69">
        <f t="shared" si="0"/>
        <v>26</v>
      </c>
      <c r="S11" s="70" t="str">
        <f>IF((R11=""),"",IF((I11=""),IF(('предв.результаты за курс'!L11="неуд"),"н/я",IF(('предв.результаты за курс'!L11="н/я"),"н/я",'предв.результаты за курс'!L11)),IF((R11&gt;34),"отл",IF((R11&gt;25),"хор",IF((R11&gt;16),"уд","неуд")))))</f>
        <v>хор</v>
      </c>
    </row>
    <row r="12" spans="1:19" ht="12.75" customHeight="1">
      <c r="A12" s="65">
        <v>9</v>
      </c>
      <c r="B12" s="66" t="s">
        <v>29</v>
      </c>
      <c r="C12" s="67">
        <v>5</v>
      </c>
      <c r="D12" s="68"/>
      <c r="E12" s="68">
        <v>4</v>
      </c>
      <c r="F12" s="68">
        <v>0</v>
      </c>
      <c r="G12" s="68">
        <v>4</v>
      </c>
      <c r="H12" s="68">
        <v>6</v>
      </c>
      <c r="I12" s="68" t="s">
        <v>211</v>
      </c>
      <c r="J12" s="68"/>
      <c r="K12" s="68"/>
      <c r="L12" s="68"/>
      <c r="M12" s="68"/>
      <c r="N12" s="68"/>
      <c r="O12" s="68"/>
      <c r="P12" s="68"/>
      <c r="Q12" s="69"/>
      <c r="R12" s="69">
        <f t="shared" si="0"/>
        <v>29</v>
      </c>
      <c r="S12" s="70" t="str">
        <f>IF((R12=""),"",IF((I12=""),IF(('предв.результаты за курс'!L12="неуд"),"н/я",IF(('предв.результаты за курс'!L12="н/я"),"н/я",'предв.результаты за курс'!L12)),IF((R12&gt;34),"отл",IF((R12&gt;25),"хор",IF((R12&gt;16),"уд","неуд")))))</f>
        <v>хор</v>
      </c>
    </row>
    <row r="13" spans="1:19" ht="12.75" customHeight="1">
      <c r="A13" s="65">
        <v>10</v>
      </c>
      <c r="B13" s="66" t="s">
        <v>32</v>
      </c>
      <c r="C13" s="67">
        <v>6</v>
      </c>
      <c r="D13" s="68">
        <v>0</v>
      </c>
      <c r="E13" s="68">
        <v>0</v>
      </c>
      <c r="F13" s="68">
        <v>6</v>
      </c>
      <c r="G13" s="68">
        <v>6</v>
      </c>
      <c r="H13" s="68">
        <v>6</v>
      </c>
      <c r="I13" s="68" t="s">
        <v>211</v>
      </c>
      <c r="J13" s="68"/>
      <c r="K13" s="68"/>
      <c r="L13" s="68"/>
      <c r="M13" s="68"/>
      <c r="N13" s="68"/>
      <c r="O13" s="68"/>
      <c r="P13" s="68"/>
      <c r="Q13" s="69"/>
      <c r="R13" s="69">
        <f t="shared" si="0"/>
        <v>36</v>
      </c>
      <c r="S13" s="70" t="str">
        <f>IF((R13=""),"",IF((I13=""),IF(('предв.результаты за курс'!L13="неуд"),"н/я",IF(('предв.результаты за курс'!L13="н/я"),"н/я",'предв.результаты за курс'!L13)),IF((R13&gt;34),"отл",IF((R13&gt;25),"хор",IF((R13&gt;16),"уд","неуд")))))</f>
        <v>отл</v>
      </c>
    </row>
    <row r="14" spans="1:19" ht="12.75" customHeight="1">
      <c r="A14" s="12">
        <v>11</v>
      </c>
      <c r="B14" s="34" t="s">
        <v>34</v>
      </c>
      <c r="C14" s="1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0"/>
      <c r="R14" s="20">
        <f t="shared" si="0"/>
        <v>0</v>
      </c>
      <c r="S14" s="21" t="str">
        <f>IF((R14=""),"",IF((I14=""),IF(('предв.результаты за курс'!L14="неуд"),"н/я",IF(('предв.результаты за курс'!L14="н/я"),"н/я",'предв.результаты за курс'!L14)),IF((R14&gt;34),"отл",IF((R14&gt;25),"хор",IF((R14&gt;16),"уд","неуд")))))</f>
        <v>н/я</v>
      </c>
    </row>
    <row r="15" spans="1:19" ht="12.75" customHeight="1">
      <c r="A15" s="65">
        <v>12</v>
      </c>
      <c r="B15" s="66" t="s">
        <v>36</v>
      </c>
      <c r="C15" s="67">
        <v>6</v>
      </c>
      <c r="D15" s="68">
        <v>0</v>
      </c>
      <c r="E15" s="68">
        <v>6</v>
      </c>
      <c r="F15" s="68">
        <v>4</v>
      </c>
      <c r="G15" s="68">
        <v>0</v>
      </c>
      <c r="H15" s="68">
        <v>6</v>
      </c>
      <c r="I15" s="68" t="s">
        <v>211</v>
      </c>
      <c r="J15" s="68"/>
      <c r="K15" s="68"/>
      <c r="L15" s="68"/>
      <c r="M15" s="68"/>
      <c r="N15" s="68"/>
      <c r="O15" s="68"/>
      <c r="P15" s="68"/>
      <c r="Q15" s="69"/>
      <c r="R15" s="69">
        <f t="shared" si="0"/>
        <v>28</v>
      </c>
      <c r="S15" s="70" t="str">
        <f>IF((R15=""),"",IF((I15=""),IF(('предв.результаты за курс'!L15="неуд"),"н/я",IF(('предв.результаты за курс'!L15="н/я"),"н/я",'предв.результаты за курс'!L15)),IF((R15&gt;34),"отл",IF((R15&gt;25),"хор",IF((R15&gt;16),"уд","неуд")))))</f>
        <v>хор</v>
      </c>
    </row>
    <row r="16" spans="1:19" ht="12.75" customHeight="1">
      <c r="A16" s="65">
        <v>13</v>
      </c>
      <c r="B16" s="66" t="s">
        <v>38</v>
      </c>
      <c r="C16" s="67">
        <v>5</v>
      </c>
      <c r="D16" s="68">
        <v>5</v>
      </c>
      <c r="E16" s="68">
        <v>6</v>
      </c>
      <c r="F16" s="68">
        <v>0</v>
      </c>
      <c r="G16" s="68">
        <v>6</v>
      </c>
      <c r="H16" s="68"/>
      <c r="I16" s="68" t="s">
        <v>211</v>
      </c>
      <c r="J16" s="68"/>
      <c r="K16" s="68"/>
      <c r="L16" s="68"/>
      <c r="M16" s="68"/>
      <c r="N16" s="68"/>
      <c r="O16" s="68"/>
      <c r="P16" s="68"/>
      <c r="Q16" s="69"/>
      <c r="R16" s="69">
        <f t="shared" si="0"/>
        <v>28</v>
      </c>
      <c r="S16" s="70" t="str">
        <f>IF((R16=""),"",IF((I16=""),IF(('предв.результаты за курс'!L16="неуд"),"н/я",IF(('предв.результаты за курс'!L16="н/я"),"н/я",'предв.результаты за курс'!L16)),IF((R16&gt;34),"отл",IF((R16&gt;25),"хор",IF((R16&gt;16),"уд","неуд")))))</f>
        <v>хор</v>
      </c>
    </row>
    <row r="17" spans="1:19" ht="12.75" customHeight="1">
      <c r="A17" s="12">
        <v>14</v>
      </c>
      <c r="B17" s="18" t="s">
        <v>39</v>
      </c>
      <c r="C17" s="19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0"/>
      <c r="R17" s="20">
        <f t="shared" si="0"/>
        <v>0</v>
      </c>
      <c r="S17" s="21" t="str">
        <f>IF((R17=""),"",IF((I17=""),IF(('предв.результаты за курс'!L17="неуд"),"н/я",IF(('предв.результаты за курс'!L17="н/я"),"н/я",'предв.результаты за курс'!L17)),IF((R17&gt;34),"отл",IF((R17&gt;25),"хор",IF((R17&gt;16),"уд","неуд")))))</f>
        <v>н/я</v>
      </c>
    </row>
    <row r="18" spans="1:19" ht="12.75" customHeight="1">
      <c r="A18" s="12">
        <v>15</v>
      </c>
      <c r="B18" s="18" t="s">
        <v>40</v>
      </c>
      <c r="C18" s="1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0"/>
      <c r="R18" s="20">
        <f t="shared" si="0"/>
        <v>0</v>
      </c>
      <c r="S18" s="21" t="str">
        <f>IF((R18=""),"",IF((I18=""),IF(('предв.результаты за курс'!L18="неуд"),"н/я",IF(('предв.результаты за курс'!L18="н/я"),"н/я",'предв.результаты за курс'!L18)),IF((R18&gt;34),"отл",IF((R18&gt;25),"хор",IF((R18&gt;16),"уд","неуд")))))</f>
        <v>н/я</v>
      </c>
    </row>
    <row r="19" spans="1:19" ht="12.75" customHeight="1">
      <c r="A19" s="65">
        <v>16</v>
      </c>
      <c r="B19" s="66" t="s">
        <v>41</v>
      </c>
      <c r="C19" s="67">
        <v>4</v>
      </c>
      <c r="D19" s="68">
        <v>5</v>
      </c>
      <c r="E19" s="68">
        <v>6</v>
      </c>
      <c r="F19" s="68">
        <v>0</v>
      </c>
      <c r="G19" s="68">
        <v>2</v>
      </c>
      <c r="H19" s="68">
        <v>6</v>
      </c>
      <c r="I19" s="68" t="s">
        <v>211</v>
      </c>
      <c r="J19" s="68"/>
      <c r="K19" s="68"/>
      <c r="L19" s="68"/>
      <c r="M19" s="68"/>
      <c r="N19" s="68"/>
      <c r="O19" s="68"/>
      <c r="P19" s="68"/>
      <c r="Q19" s="69"/>
      <c r="R19" s="69">
        <f t="shared" si="0"/>
        <v>31</v>
      </c>
      <c r="S19" s="70" t="str">
        <f>IF((R19=""),"",IF((I19=""),IF(('предв.результаты за курс'!L19="неуд"),"н/я",IF(('предв.результаты за курс'!L19="н/я"),"н/я",'предв.результаты за курс'!L19)),IF((R19&gt;34),"отл",IF((R19&gt;25),"хор",IF((R19&gt;16),"уд","неуд")))))</f>
        <v>хор</v>
      </c>
    </row>
    <row r="20" spans="1:19" ht="12.75" customHeight="1">
      <c r="A20" s="65">
        <v>17</v>
      </c>
      <c r="B20" s="66" t="s">
        <v>42</v>
      </c>
      <c r="C20" s="67">
        <v>6</v>
      </c>
      <c r="D20" s="68">
        <v>0</v>
      </c>
      <c r="E20" s="68">
        <v>0</v>
      </c>
      <c r="F20" s="68">
        <v>0</v>
      </c>
      <c r="G20" s="68">
        <v>0</v>
      </c>
      <c r="H20" s="68">
        <v>6</v>
      </c>
      <c r="I20" s="68" t="s">
        <v>211</v>
      </c>
      <c r="J20" s="68"/>
      <c r="K20" s="68"/>
      <c r="L20" s="68"/>
      <c r="M20" s="68"/>
      <c r="N20" s="68"/>
      <c r="O20" s="68"/>
      <c r="P20" s="68"/>
      <c r="Q20" s="69"/>
      <c r="R20" s="69">
        <f t="shared" si="0"/>
        <v>18</v>
      </c>
      <c r="S20" s="70" t="str">
        <f>IF((R20=""),"",IF((I20=""),IF(('предв.результаты за курс'!L20="неуд"),"н/я",IF(('предв.результаты за курс'!L20="н/я"),"н/я",'предв.результаты за курс'!L20)),IF((R20&gt;34),"отл",IF((R20&gt;25),"хор",IF((R20&gt;16),"уд","неуд")))))</f>
        <v>уд</v>
      </c>
    </row>
    <row r="21" spans="1:19" ht="10.5" customHeight="1">
      <c r="A21" s="12"/>
      <c r="B21" s="34"/>
      <c r="C21" s="1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0"/>
      <c r="R21" s="20">
        <f>IF((C21=""),"",IF((D21=""),"",IF((E21=""),"",IF((F21=""),"",IF((G21=""),"",IF((H21=""),"",(SUM(C21:H21)+SUM(G21:H21))))))))</f>
      </c>
      <c r="S21" s="21">
        <f>IF((R21=""),"",IF((R21&gt;34),"отл",IF((R21&gt;25),"хор",IF((R21&gt;16),"уд",""))))</f>
      </c>
    </row>
    <row r="22" spans="1:19" ht="21.75" customHeight="1">
      <c r="A22" s="38"/>
      <c r="B22" s="71" t="s">
        <v>213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0"/>
      <c r="R22" s="20">
        <f>IF((C22=""),"",IF((D22=""),"",IF((E22=""),"",IF((F22=""),"",IF((G22=""),"",IF((H22=""),"",(SUM(C22:H22)+SUM(G22:H22))))))))</f>
      </c>
      <c r="S22" s="21">
        <f>IF((R22=""),"",IF((R22&gt;34),"отл",IF((R22&gt;25),"хор",IF((R22&gt;16),"уд",""))))</f>
      </c>
    </row>
    <row r="23" spans="1:19" ht="12.75" customHeight="1">
      <c r="A23" s="8" t="s">
        <v>5</v>
      </c>
      <c r="B23" s="9" t="s">
        <v>6</v>
      </c>
      <c r="C23" s="1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0"/>
      <c r="R23" s="20">
        <f>IF((C23=""),"",IF((D23=""),"",IF((E23=""),"",IF((F23=""),"",IF((G23=""),"",IF((H23=""),"",(SUM(C23:H23)+SUM(G23:H23))))))))</f>
      </c>
      <c r="S23" s="21">
        <f>IF((R23=""),"",IF((R23&gt;34),"отл",IF((R23&gt;25),"хор",IF((R23&gt;16),"уд",""))))</f>
      </c>
    </row>
    <row r="24" spans="1:19" ht="12.75" customHeight="1">
      <c r="A24" s="65">
        <v>1</v>
      </c>
      <c r="B24" s="66" t="s">
        <v>44</v>
      </c>
      <c r="C24" s="67">
        <v>4</v>
      </c>
      <c r="D24" s="68"/>
      <c r="E24" s="68">
        <v>4</v>
      </c>
      <c r="F24" s="68"/>
      <c r="G24" s="68">
        <v>0</v>
      </c>
      <c r="H24" s="68">
        <v>6</v>
      </c>
      <c r="I24" s="68" t="s">
        <v>211</v>
      </c>
      <c r="J24" s="68"/>
      <c r="K24" s="68"/>
      <c r="L24" s="68"/>
      <c r="M24" s="68"/>
      <c r="N24" s="68"/>
      <c r="O24" s="68"/>
      <c r="P24" s="68"/>
      <c r="Q24" s="69"/>
      <c r="R24" s="69">
        <f aca="true" t="shared" si="1" ref="R24:R44">IF((B24=""),"",(SUM(C24:H24)+SUM(G24:H24)))</f>
        <v>20</v>
      </c>
      <c r="S24" s="70" t="str">
        <f>IF((R24=""),"",IF((I24=""),IF(('предв.результаты за курс'!L24="неуд"),"н/я",IF(('предв.результаты за курс'!L24="н/я"),"н/я",'предв.результаты за курс'!L24)),IF((R24&gt;34),"отл",IF((R24&gt;25),"хор",IF((R24&gt;16),"уд","неуд")))))</f>
        <v>уд</v>
      </c>
    </row>
    <row r="25" spans="1:19" ht="12.75" customHeight="1">
      <c r="A25" s="65">
        <v>2</v>
      </c>
      <c r="B25" s="66" t="s">
        <v>45</v>
      </c>
      <c r="C25" s="67">
        <v>6</v>
      </c>
      <c r="D25" s="68"/>
      <c r="E25" s="68">
        <v>5</v>
      </c>
      <c r="F25" s="68"/>
      <c r="G25" s="68">
        <v>4</v>
      </c>
      <c r="H25" s="68">
        <v>4</v>
      </c>
      <c r="I25" s="68" t="s">
        <v>211</v>
      </c>
      <c r="J25" s="68"/>
      <c r="K25" s="68"/>
      <c r="L25" s="68"/>
      <c r="M25" s="68"/>
      <c r="N25" s="68"/>
      <c r="O25" s="68"/>
      <c r="P25" s="68"/>
      <c r="Q25" s="69"/>
      <c r="R25" s="69">
        <f t="shared" si="1"/>
        <v>27</v>
      </c>
      <c r="S25" s="70" t="str">
        <f>IF((R25=""),"",IF((I25=""),IF(('предв.результаты за курс'!L25="неуд"),"н/я",IF(('предв.результаты за курс'!L25="н/я"),"н/я",'предв.результаты за курс'!L25)),IF((R25&gt;34),"отл",IF((R25&gt;25),"хор",IF((R25&gt;16),"уд","неуд")))))</f>
        <v>хор</v>
      </c>
    </row>
    <row r="26" spans="1:19" ht="12.75" customHeight="1">
      <c r="A26" s="65">
        <v>3</v>
      </c>
      <c r="B26" s="66" t="s">
        <v>46</v>
      </c>
      <c r="C26" s="67">
        <v>6</v>
      </c>
      <c r="D26" s="68">
        <v>0</v>
      </c>
      <c r="E26" s="68">
        <v>1</v>
      </c>
      <c r="F26" s="68">
        <v>4</v>
      </c>
      <c r="G26" s="68">
        <v>6</v>
      </c>
      <c r="H26" s="68">
        <v>6</v>
      </c>
      <c r="I26" s="68" t="s">
        <v>211</v>
      </c>
      <c r="J26" s="68"/>
      <c r="K26" s="68"/>
      <c r="L26" s="68"/>
      <c r="M26" s="68"/>
      <c r="N26" s="68"/>
      <c r="O26" s="68"/>
      <c r="P26" s="68"/>
      <c r="Q26" s="69"/>
      <c r="R26" s="69">
        <f t="shared" si="1"/>
        <v>35</v>
      </c>
      <c r="S26" s="70" t="str">
        <f>IF((R26=""),"",IF((I26=""),IF(('предв.результаты за курс'!L26="неуд"),"н/я",IF(('предв.результаты за курс'!L26="н/я"),"н/я",'предв.результаты за курс'!L26)),IF((R26&gt;34),"отл",IF((R26&gt;25),"хор",IF((R26&gt;16),"уд","неуд")))))</f>
        <v>отл</v>
      </c>
    </row>
    <row r="27" spans="1:19" ht="12.75" customHeight="1">
      <c r="A27" s="12">
        <v>4</v>
      </c>
      <c r="B27" s="18" t="s">
        <v>48</v>
      </c>
      <c r="C27" s="19">
        <v>4</v>
      </c>
      <c r="D27" s="15">
        <v>0</v>
      </c>
      <c r="E27" s="15">
        <v>0</v>
      </c>
      <c r="F27" s="15">
        <v>0</v>
      </c>
      <c r="G27" s="15"/>
      <c r="H27" s="15"/>
      <c r="I27" s="15" t="s">
        <v>211</v>
      </c>
      <c r="J27" s="15"/>
      <c r="K27" s="15"/>
      <c r="L27" s="15"/>
      <c r="M27" s="15"/>
      <c r="N27" s="15"/>
      <c r="O27" s="15"/>
      <c r="P27" s="15"/>
      <c r="Q27" s="20"/>
      <c r="R27" s="20">
        <f t="shared" si="1"/>
        <v>4</v>
      </c>
      <c r="S27" s="21" t="str">
        <f>IF((R27=""),"",IF((I27=""),IF(('предв.результаты за курс'!L27="неуд"),"н/я",IF(('предв.результаты за курс'!L27="н/я"),"н/я",'предв.результаты за курс'!L27)),IF((R27&gt;34),"отл",IF((R27&gt;25),"хор",IF((R27&gt;16),"уд","неуд")))))</f>
        <v>неуд</v>
      </c>
    </row>
    <row r="28" spans="1:19" ht="12.75" customHeight="1">
      <c r="A28" s="65">
        <v>5</v>
      </c>
      <c r="B28" s="66" t="s">
        <v>49</v>
      </c>
      <c r="C28" s="67">
        <v>4</v>
      </c>
      <c r="D28" s="68">
        <v>5</v>
      </c>
      <c r="E28" s="68">
        <v>4</v>
      </c>
      <c r="F28" s="68">
        <v>6</v>
      </c>
      <c r="G28" s="68">
        <v>5</v>
      </c>
      <c r="H28" s="68">
        <v>6</v>
      </c>
      <c r="I28" s="68" t="s">
        <v>211</v>
      </c>
      <c r="J28" s="68"/>
      <c r="K28" s="68"/>
      <c r="L28" s="68"/>
      <c r="M28" s="68"/>
      <c r="N28" s="68"/>
      <c r="O28" s="68"/>
      <c r="P28" s="68"/>
      <c r="Q28" s="69"/>
      <c r="R28" s="69">
        <f t="shared" si="1"/>
        <v>41</v>
      </c>
      <c r="S28" s="70" t="str">
        <f>IF((R28=""),"",IF((I28=""),IF(('предв.результаты за курс'!L28="неуд"),"н/я",IF(('предв.результаты за курс'!L28="н/я"),"н/я",'предв.результаты за курс'!L28)),IF((R28&gt;34),"отл",IF((R28&gt;25),"хор",IF((R28&gt;16),"уд","неуд")))))</f>
        <v>отл</v>
      </c>
    </row>
    <row r="29" spans="1:19" ht="12.75" customHeight="1">
      <c r="A29" s="65">
        <v>6</v>
      </c>
      <c r="B29" s="66" t="s">
        <v>50</v>
      </c>
      <c r="C29" s="67">
        <v>6</v>
      </c>
      <c r="D29" s="68">
        <v>3</v>
      </c>
      <c r="E29" s="68">
        <v>0</v>
      </c>
      <c r="F29" s="68">
        <v>4</v>
      </c>
      <c r="G29" s="68">
        <v>6</v>
      </c>
      <c r="H29" s="68">
        <v>5</v>
      </c>
      <c r="I29" s="68" t="s">
        <v>211</v>
      </c>
      <c r="J29" s="68"/>
      <c r="K29" s="68"/>
      <c r="L29" s="68"/>
      <c r="M29" s="68"/>
      <c r="N29" s="68"/>
      <c r="O29" s="68"/>
      <c r="P29" s="68"/>
      <c r="Q29" s="69"/>
      <c r="R29" s="69">
        <f t="shared" si="1"/>
        <v>35</v>
      </c>
      <c r="S29" s="70" t="str">
        <f>IF((R29=""),"",IF((I29=""),IF(('предв.результаты за курс'!L29="неуд"),"н/я",IF(('предв.результаты за курс'!L29="н/я"),"н/я",'предв.результаты за курс'!L29)),IF((R29&gt;34),"отл",IF((R29&gt;25),"хор",IF((R29&gt;16),"уд","неуд")))))</f>
        <v>отл</v>
      </c>
    </row>
    <row r="30" spans="1:19" ht="12.75" customHeight="1">
      <c r="A30" s="65">
        <v>7</v>
      </c>
      <c r="B30" s="66" t="s">
        <v>51</v>
      </c>
      <c r="C30" s="67">
        <v>6</v>
      </c>
      <c r="D30" s="68">
        <v>5</v>
      </c>
      <c r="E30" s="68">
        <v>6</v>
      </c>
      <c r="F30" s="68">
        <v>6</v>
      </c>
      <c r="G30" s="68">
        <v>4</v>
      </c>
      <c r="H30" s="68">
        <v>4</v>
      </c>
      <c r="I30" s="68" t="s">
        <v>211</v>
      </c>
      <c r="J30" s="68"/>
      <c r="K30" s="68"/>
      <c r="L30" s="68"/>
      <c r="M30" s="68"/>
      <c r="N30" s="68"/>
      <c r="O30" s="68"/>
      <c r="P30" s="68"/>
      <c r="Q30" s="69"/>
      <c r="R30" s="69">
        <f t="shared" si="1"/>
        <v>39</v>
      </c>
      <c r="S30" s="70" t="str">
        <f>IF((R30=""),"",IF((I30=""),IF(('предв.результаты за курс'!L30="неуд"),"н/я",IF(('предв.результаты за курс'!L30="н/я"),"н/я",'предв.результаты за курс'!L30)),IF((R30&gt;34),"отл",IF((R30&gt;25),"хор",IF((R30&gt;16),"уд","неуд")))))</f>
        <v>отл</v>
      </c>
    </row>
    <row r="31" spans="1:19" ht="12.75" customHeight="1">
      <c r="A31" s="11">
        <v>8</v>
      </c>
      <c r="B31" s="34" t="s">
        <v>52</v>
      </c>
      <c r="C31" s="37">
        <v>4</v>
      </c>
      <c r="D31" s="55">
        <v>0</v>
      </c>
      <c r="E31" s="55">
        <v>6</v>
      </c>
      <c r="F31" s="55">
        <v>0</v>
      </c>
      <c r="G31" s="55"/>
      <c r="H31" s="55"/>
      <c r="I31" s="55" t="s">
        <v>211</v>
      </c>
      <c r="J31" s="55"/>
      <c r="K31" s="55"/>
      <c r="L31" s="55"/>
      <c r="M31" s="55"/>
      <c r="N31" s="55"/>
      <c r="O31" s="55"/>
      <c r="P31" s="55"/>
      <c r="Q31" s="54"/>
      <c r="R31" s="54">
        <f t="shared" si="1"/>
        <v>10</v>
      </c>
      <c r="S31" s="21" t="str">
        <f>IF((R31=""),"",IF((I31=""),IF(('предв.результаты за курс'!L31="неуд"),"н/я",IF(('предв.результаты за курс'!L31="н/я"),"н/я",'предв.результаты за курс'!L31)),IF((R31&gt;34),"отл",IF((R31&gt;25),"хор",IF((R31&gt;16),"уд","неуд")))))</f>
        <v>неуд</v>
      </c>
    </row>
    <row r="32" spans="1:19" ht="12.75" customHeight="1">
      <c r="A32" s="65">
        <v>9</v>
      </c>
      <c r="B32" s="66" t="s">
        <v>53</v>
      </c>
      <c r="C32" s="67">
        <v>6</v>
      </c>
      <c r="D32" s="68">
        <v>4</v>
      </c>
      <c r="E32" s="68">
        <v>4</v>
      </c>
      <c r="F32" s="68">
        <v>4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  <c r="R32" s="69">
        <f t="shared" si="1"/>
        <v>18</v>
      </c>
      <c r="S32" s="70" t="str">
        <f>IF((R32=""),"",IF((I32=""),IF(('предв.результаты за курс'!L32="неуд"),"н/я",IF(('предв.результаты за курс'!L32="н/я"),"н/я",'предв.результаты за курс'!L32)),IF((R32&gt;34),"отл",IF((R32&gt;25),"хор",IF((R32&gt;16),"уд","неуд")))))</f>
        <v>хор</v>
      </c>
    </row>
    <row r="33" spans="1:19" ht="12.75" customHeight="1">
      <c r="A33" s="65">
        <v>10</v>
      </c>
      <c r="B33" s="66" t="s">
        <v>55</v>
      </c>
      <c r="C33" s="67">
        <v>6</v>
      </c>
      <c r="D33" s="68">
        <v>6</v>
      </c>
      <c r="E33" s="68">
        <v>4</v>
      </c>
      <c r="F33" s="68">
        <v>4</v>
      </c>
      <c r="G33" s="68">
        <v>6</v>
      </c>
      <c r="H33" s="68">
        <v>6</v>
      </c>
      <c r="I33" s="68" t="s">
        <v>211</v>
      </c>
      <c r="J33" s="68"/>
      <c r="K33" s="68"/>
      <c r="L33" s="68"/>
      <c r="M33" s="68"/>
      <c r="N33" s="68"/>
      <c r="O33" s="68"/>
      <c r="P33" s="68"/>
      <c r="Q33" s="69"/>
      <c r="R33" s="69">
        <f t="shared" si="1"/>
        <v>44</v>
      </c>
      <c r="S33" s="70" t="str">
        <f>IF((R33=""),"",IF((I33=""),IF(('предв.результаты за курс'!L33="неуд"),"н/я",IF(('предв.результаты за курс'!L33="н/я"),"н/я",'предв.результаты за курс'!L33)),IF((R33&gt;34),"отл",IF((R33&gt;25),"хор",IF((R33&gt;16),"уд","неуд")))))</f>
        <v>отл</v>
      </c>
    </row>
    <row r="34" spans="1:19" ht="12.75" customHeight="1">
      <c r="A34" s="65">
        <v>11</v>
      </c>
      <c r="B34" s="66" t="s">
        <v>56</v>
      </c>
      <c r="C34" s="67">
        <v>5</v>
      </c>
      <c r="D34" s="68">
        <v>4</v>
      </c>
      <c r="E34" s="68">
        <v>4</v>
      </c>
      <c r="F34" s="68">
        <v>4</v>
      </c>
      <c r="G34" s="68">
        <v>1</v>
      </c>
      <c r="H34" s="68">
        <v>4</v>
      </c>
      <c r="I34" s="68" t="s">
        <v>211</v>
      </c>
      <c r="J34" s="68"/>
      <c r="K34" s="68"/>
      <c r="L34" s="68"/>
      <c r="M34" s="68"/>
      <c r="N34" s="68"/>
      <c r="O34" s="68"/>
      <c r="P34" s="68"/>
      <c r="Q34" s="69"/>
      <c r="R34" s="69">
        <f t="shared" si="1"/>
        <v>27</v>
      </c>
      <c r="S34" s="70" t="str">
        <f>IF((R34=""),"",IF((I34=""),IF(('предв.результаты за курс'!L34="неуд"),"н/я",IF(('предв.результаты за курс'!L34="н/я"),"н/я",'предв.результаты за курс'!L34)),IF((R34&gt;34),"отл",IF((R34&gt;25),"хор",IF((R34&gt;16),"уд","неуд")))))</f>
        <v>хор</v>
      </c>
    </row>
    <row r="35" spans="1:19" ht="12.75" customHeight="1">
      <c r="A35" s="65">
        <v>12</v>
      </c>
      <c r="B35" s="66" t="s">
        <v>57</v>
      </c>
      <c r="C35" s="67">
        <v>5</v>
      </c>
      <c r="D35" s="68"/>
      <c r="E35" s="68"/>
      <c r="F35" s="68">
        <v>2</v>
      </c>
      <c r="G35" s="68">
        <v>3</v>
      </c>
      <c r="H35" s="68">
        <v>2</v>
      </c>
      <c r="I35" s="68" t="s">
        <v>211</v>
      </c>
      <c r="J35" s="68"/>
      <c r="K35" s="68"/>
      <c r="L35" s="68"/>
      <c r="M35" s="68"/>
      <c r="N35" s="68"/>
      <c r="O35" s="68"/>
      <c r="P35" s="68"/>
      <c r="Q35" s="69"/>
      <c r="R35" s="69">
        <f t="shared" si="1"/>
        <v>17</v>
      </c>
      <c r="S35" s="70" t="str">
        <f>IF((R35=""),"",IF((I35=""),IF(('предв.результаты за курс'!L35="неуд"),"н/я",IF(('предв.результаты за курс'!L35="н/я"),"н/я",'предв.результаты за курс'!L35)),IF((R35&gt;34),"отл",IF((R35&gt;25),"хор",IF((R35&gt;16),"уд","неуд")))))</f>
        <v>уд</v>
      </c>
    </row>
    <row r="36" spans="1:19" ht="12.75" customHeight="1">
      <c r="A36" s="65">
        <v>13</v>
      </c>
      <c r="B36" s="66" t="s">
        <v>58</v>
      </c>
      <c r="C36" s="67">
        <v>6</v>
      </c>
      <c r="D36" s="68">
        <v>2</v>
      </c>
      <c r="E36" s="68">
        <v>6</v>
      </c>
      <c r="F36" s="68">
        <v>4</v>
      </c>
      <c r="G36" s="68">
        <v>0</v>
      </c>
      <c r="H36" s="68">
        <v>4</v>
      </c>
      <c r="I36" s="68" t="s">
        <v>211</v>
      </c>
      <c r="J36" s="68"/>
      <c r="K36" s="68"/>
      <c r="L36" s="68"/>
      <c r="M36" s="68"/>
      <c r="N36" s="68"/>
      <c r="O36" s="68"/>
      <c r="P36" s="68"/>
      <c r="Q36" s="69"/>
      <c r="R36" s="69">
        <f t="shared" si="1"/>
        <v>26</v>
      </c>
      <c r="S36" s="70" t="str">
        <f>IF((R36=""),"",IF((I36=""),IF(('предв.результаты за курс'!L36="неуд"),"н/я",IF(('предв.результаты за курс'!L36="н/я"),"н/я",'предв.результаты за курс'!L36)),IF((R36&gt;34),"отл",IF((R36&gt;25),"хор",IF((R36&gt;16),"уд","неуд")))))</f>
        <v>хор</v>
      </c>
    </row>
    <row r="37" spans="1:19" ht="12.75" customHeight="1">
      <c r="A37" s="65">
        <v>14</v>
      </c>
      <c r="B37" s="66" t="s">
        <v>59</v>
      </c>
      <c r="C37" s="67">
        <v>6</v>
      </c>
      <c r="D37" s="68">
        <v>0</v>
      </c>
      <c r="E37" s="68">
        <v>4</v>
      </c>
      <c r="F37" s="68">
        <v>4</v>
      </c>
      <c r="G37" s="68">
        <v>6</v>
      </c>
      <c r="H37" s="68">
        <v>0</v>
      </c>
      <c r="I37" s="68" t="s">
        <v>211</v>
      </c>
      <c r="J37" s="68"/>
      <c r="K37" s="68"/>
      <c r="L37" s="68"/>
      <c r="M37" s="68"/>
      <c r="N37" s="68"/>
      <c r="O37" s="68"/>
      <c r="P37" s="68"/>
      <c r="Q37" s="69"/>
      <c r="R37" s="69">
        <f t="shared" si="1"/>
        <v>26</v>
      </c>
      <c r="S37" s="70" t="str">
        <f>IF((R37=""),"",IF((I37=""),IF(('предв.результаты за курс'!L37="неуд"),"н/я",IF(('предв.результаты за курс'!L37="н/я"),"н/я",'предв.результаты за курс'!L37)),IF((R37&gt;34),"отл",IF((R37&gt;25),"хор",IF((R37&gt;16),"уд","неуд")))))</f>
        <v>хор</v>
      </c>
    </row>
    <row r="38" spans="1:19" ht="12.75" customHeight="1">
      <c r="A38" s="65">
        <v>15</v>
      </c>
      <c r="B38" s="66" t="s">
        <v>60</v>
      </c>
      <c r="C38" s="67">
        <v>6</v>
      </c>
      <c r="D38" s="68">
        <v>5</v>
      </c>
      <c r="E38" s="68">
        <v>5</v>
      </c>
      <c r="F38" s="68">
        <v>4</v>
      </c>
      <c r="G38" s="68">
        <v>6</v>
      </c>
      <c r="H38" s="68">
        <v>6</v>
      </c>
      <c r="I38" s="68" t="s">
        <v>211</v>
      </c>
      <c r="J38" s="68"/>
      <c r="K38" s="68"/>
      <c r="L38" s="68"/>
      <c r="M38" s="68"/>
      <c r="N38" s="68"/>
      <c r="O38" s="68"/>
      <c r="P38" s="68"/>
      <c r="Q38" s="69"/>
      <c r="R38" s="69">
        <f t="shared" si="1"/>
        <v>44</v>
      </c>
      <c r="S38" s="70" t="str">
        <f>IF((R38=""),"",IF((I38=""),IF(('предв.результаты за курс'!L38="неуд"),"н/я",IF(('предв.результаты за курс'!L38="н/я"),"н/я",'предв.результаты за курс'!L38)),IF((R38&gt;34),"отл",IF((R38&gt;25),"хор",IF((R38&gt;16),"уд","неуд")))))</f>
        <v>отл</v>
      </c>
    </row>
    <row r="39" spans="1:19" ht="12.75" customHeight="1">
      <c r="A39" s="65">
        <v>16</v>
      </c>
      <c r="B39" s="66" t="s">
        <v>61</v>
      </c>
      <c r="C39" s="67">
        <v>0</v>
      </c>
      <c r="D39" s="68">
        <v>2</v>
      </c>
      <c r="E39" s="68">
        <v>0</v>
      </c>
      <c r="F39" s="68">
        <v>1</v>
      </c>
      <c r="G39" s="68">
        <v>6</v>
      </c>
      <c r="H39" s="68">
        <v>6</v>
      </c>
      <c r="I39" s="68" t="s">
        <v>211</v>
      </c>
      <c r="J39" s="68"/>
      <c r="K39" s="68"/>
      <c r="L39" s="68"/>
      <c r="M39" s="68"/>
      <c r="N39" s="68"/>
      <c r="O39" s="68"/>
      <c r="P39" s="68"/>
      <c r="Q39" s="69"/>
      <c r="R39" s="69">
        <f t="shared" si="1"/>
        <v>27</v>
      </c>
      <c r="S39" s="70" t="str">
        <f>IF((R39=""),"",IF((I39=""),IF(('предв.результаты за курс'!L39="неуд"),"н/я",IF(('предв.результаты за курс'!L39="н/я"),"н/я",'предв.результаты за курс'!L39)),IF((R39&gt;34),"отл",IF((R39&gt;25),"хор",IF((R39&gt;16),"уд","неуд")))))</f>
        <v>хор</v>
      </c>
    </row>
    <row r="40" spans="1:19" ht="12.75" customHeight="1">
      <c r="A40" s="65">
        <v>17</v>
      </c>
      <c r="B40" s="66" t="s">
        <v>63</v>
      </c>
      <c r="C40" s="67">
        <v>6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  <c r="R40" s="69">
        <f t="shared" si="1"/>
        <v>6</v>
      </c>
      <c r="S40" s="70" t="str">
        <f>IF((R40=""),"",IF((I40=""),IF(('предв.результаты за курс'!L40="неуд"),"н/я",IF(('предв.результаты за курс'!L40="н/я"),"н/я",'предв.результаты за курс'!L40)),IF((R40&gt;34),"отл",IF((R40&gt;25),"хор",IF((R40&gt;16),"уд","неуд")))))</f>
        <v>уд</v>
      </c>
    </row>
    <row r="41" spans="1:19" ht="12.75" customHeight="1">
      <c r="A41" s="65">
        <v>18</v>
      </c>
      <c r="B41" s="66" t="s">
        <v>64</v>
      </c>
      <c r="C41" s="67">
        <v>6</v>
      </c>
      <c r="D41" s="68">
        <v>2</v>
      </c>
      <c r="E41" s="68">
        <v>4</v>
      </c>
      <c r="F41" s="68">
        <v>4</v>
      </c>
      <c r="G41" s="68">
        <v>4</v>
      </c>
      <c r="H41" s="68">
        <v>6</v>
      </c>
      <c r="I41" s="68" t="s">
        <v>211</v>
      </c>
      <c r="J41" s="68"/>
      <c r="K41" s="68"/>
      <c r="L41" s="68"/>
      <c r="M41" s="68"/>
      <c r="N41" s="68"/>
      <c r="O41" s="68"/>
      <c r="P41" s="68"/>
      <c r="Q41" s="69"/>
      <c r="R41" s="69">
        <f t="shared" si="1"/>
        <v>36</v>
      </c>
      <c r="S41" s="70" t="str">
        <f>IF((R41=""),"",IF((I41=""),IF(('предв.результаты за курс'!L41="неуд"),"н/я",IF(('предв.результаты за курс'!L41="н/я"),"н/я",'предв.результаты за курс'!L41)),IF((R41&gt;34),"отл",IF((R41&gt;25),"хор",IF((R41&gt;16),"уд","неуд")))))</f>
        <v>отл</v>
      </c>
    </row>
    <row r="42" spans="1:19" ht="12.75" customHeight="1">
      <c r="A42" s="65">
        <v>19</v>
      </c>
      <c r="B42" s="66" t="s">
        <v>65</v>
      </c>
      <c r="C42" s="67">
        <v>6</v>
      </c>
      <c r="D42" s="68">
        <v>6</v>
      </c>
      <c r="E42" s="68">
        <v>6</v>
      </c>
      <c r="F42" s="68">
        <v>2</v>
      </c>
      <c r="G42" s="68">
        <v>4</v>
      </c>
      <c r="H42" s="68">
        <v>6</v>
      </c>
      <c r="I42" s="68" t="s">
        <v>211</v>
      </c>
      <c r="J42" s="68"/>
      <c r="K42" s="68"/>
      <c r="L42" s="68"/>
      <c r="M42" s="68"/>
      <c r="N42" s="68"/>
      <c r="O42" s="68"/>
      <c r="P42" s="68"/>
      <c r="Q42" s="69"/>
      <c r="R42" s="69">
        <f t="shared" si="1"/>
        <v>40</v>
      </c>
      <c r="S42" s="70" t="str">
        <f>IF((R42=""),"",IF((I42=""),IF(('предв.результаты за курс'!L42="неуд"),"н/я",IF(('предв.результаты за курс'!L42="н/я"),"н/я",'предв.результаты за курс'!L42)),IF((R42&gt;34),"отл",IF((R42&gt;25),"хор",IF((R42&gt;16),"уд","неуд")))))</f>
        <v>отл</v>
      </c>
    </row>
    <row r="43" spans="1:19" ht="12.75" customHeight="1">
      <c r="A43" s="65">
        <v>20</v>
      </c>
      <c r="B43" s="66" t="s">
        <v>67</v>
      </c>
      <c r="C43" s="67">
        <v>6</v>
      </c>
      <c r="D43" s="68">
        <v>1</v>
      </c>
      <c r="E43" s="68">
        <v>4</v>
      </c>
      <c r="F43" s="68">
        <v>0</v>
      </c>
      <c r="G43" s="68">
        <v>6</v>
      </c>
      <c r="H43" s="68">
        <v>6</v>
      </c>
      <c r="I43" s="68" t="s">
        <v>211</v>
      </c>
      <c r="J43" s="68"/>
      <c r="K43" s="68"/>
      <c r="L43" s="68"/>
      <c r="M43" s="68"/>
      <c r="N43" s="68"/>
      <c r="O43" s="68"/>
      <c r="P43" s="68"/>
      <c r="Q43" s="69"/>
      <c r="R43" s="69">
        <f t="shared" si="1"/>
        <v>35</v>
      </c>
      <c r="S43" s="70" t="str">
        <f>IF((R43=""),"",IF((I43=""),IF(('предв.результаты за курс'!L43="неуд"),"н/я",IF(('предв.результаты за курс'!L43="н/я"),"н/я",'предв.результаты за курс'!L43)),IF((R43&gt;34),"отл",IF((R43&gt;25),"хор",IF((R43&gt;16),"уд","неуд")))))</f>
        <v>отл</v>
      </c>
    </row>
    <row r="44" spans="1:19" ht="12.75" customHeight="1">
      <c r="A44" s="12"/>
      <c r="B44" s="34"/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0"/>
      <c r="R44" s="20">
        <f t="shared" si="1"/>
      </c>
      <c r="S44" s="21">
        <f>IF((R44=""),"",IF((I44=""),IF(('предв.результаты за курс'!L44="неуд"),"н/я",IF(('предв.результаты за курс'!L44="н/я"),"н/я",'предв.результаты за курс'!L44)),IF((R44&gt;34),"отл",IF((R44&gt;25),"хор",IF((R44&gt;16),"уд","неуд")))))</f>
      </c>
    </row>
    <row r="45" spans="1:19" ht="25.5" customHeight="1">
      <c r="A45" s="38"/>
      <c r="B45" s="71" t="s">
        <v>214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0"/>
      <c r="R45" s="20"/>
      <c r="S45" s="21">
        <f>IF((R45=""),"",IF((I45=""),IF(('предв.результаты за курс'!L45="неуд"),"н/я",IF(('предв.результаты за курс'!L45="н/я"),"н/я",'предв.результаты за курс'!L45)),IF((R45&gt;34),"отл",IF((R45&gt;25),"хор",IF((R45&gt;16),"уд","неуд")))))</f>
      </c>
    </row>
    <row r="46" spans="1:19" ht="12.75" customHeight="1">
      <c r="A46" s="8" t="s">
        <v>5</v>
      </c>
      <c r="B46" s="9" t="s">
        <v>6</v>
      </c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0"/>
      <c r="R46" s="20"/>
      <c r="S46" s="21">
        <f>IF((R46=""),"",IF((I46=""),IF(('предв.результаты за курс'!L46="неуд"),"н/я",IF(('предв.результаты за курс'!L46="н/я"),"н/я",'предв.результаты за курс'!L46)),IF((R46&gt;34),"отл",IF((R46&gt;25),"хор",IF((R46&gt;16),"уд","неуд")))))</f>
      </c>
    </row>
    <row r="47" spans="1:19" ht="12.75" customHeight="1">
      <c r="A47" s="12">
        <v>1</v>
      </c>
      <c r="B47" s="18" t="s">
        <v>70</v>
      </c>
      <c r="C47" s="19">
        <v>6</v>
      </c>
      <c r="D47" s="15">
        <v>0</v>
      </c>
      <c r="E47" s="15">
        <v>0</v>
      </c>
      <c r="F47" s="15"/>
      <c r="G47" s="15">
        <v>0</v>
      </c>
      <c r="H47" s="15">
        <v>4</v>
      </c>
      <c r="I47" s="15" t="s">
        <v>211</v>
      </c>
      <c r="J47" s="15"/>
      <c r="K47" s="15"/>
      <c r="L47" s="15"/>
      <c r="M47" s="15"/>
      <c r="N47" s="15"/>
      <c r="O47" s="15"/>
      <c r="P47" s="15"/>
      <c r="Q47" s="20"/>
      <c r="R47" s="20">
        <f aca="true" t="shared" si="2" ref="R47:R71">IF((B47=""),"",(SUM(C47:H47)+SUM(G47:H47)))</f>
        <v>14</v>
      </c>
      <c r="S47" s="21" t="str">
        <f>IF((R47=""),"",IF((I47=""),IF(('предв.результаты за курс'!L47="неуд"),"н/я",IF(('предв.результаты за курс'!L47="н/я"),"н/я",'предв.результаты за курс'!L47)),IF((R47&gt;34),"отл",IF((R47&gt;25),"хор",IF((R47&gt;16),"уд","неуд")))))</f>
        <v>неуд</v>
      </c>
    </row>
    <row r="48" spans="1:19" ht="12.75" customHeight="1">
      <c r="A48" s="65">
        <v>2</v>
      </c>
      <c r="B48" s="66" t="s">
        <v>71</v>
      </c>
      <c r="C48" s="67">
        <v>4</v>
      </c>
      <c r="D48" s="68">
        <v>0</v>
      </c>
      <c r="E48" s="68">
        <v>0</v>
      </c>
      <c r="F48" s="68">
        <v>6</v>
      </c>
      <c r="G48" s="68">
        <v>4</v>
      </c>
      <c r="H48" s="68">
        <v>0</v>
      </c>
      <c r="I48" s="68" t="s">
        <v>211</v>
      </c>
      <c r="J48" s="68"/>
      <c r="K48" s="68"/>
      <c r="L48" s="68"/>
      <c r="M48" s="68"/>
      <c r="N48" s="68"/>
      <c r="O48" s="68"/>
      <c r="P48" s="68"/>
      <c r="Q48" s="69"/>
      <c r="R48" s="69">
        <f t="shared" si="2"/>
        <v>18</v>
      </c>
      <c r="S48" s="70" t="str">
        <f>IF((R48=""),"",IF((I48=""),IF(('предв.результаты за курс'!L48="неуд"),"н/я",IF(('предв.результаты за курс'!L48="н/я"),"н/я",'предв.результаты за курс'!L48)),IF((R48&gt;34),"отл",IF((R48&gt;25),"хор",IF((R48&gt;16),"уд","неуд")))))</f>
        <v>уд</v>
      </c>
    </row>
    <row r="49" spans="1:19" ht="12.75" customHeight="1">
      <c r="A49" s="12">
        <v>3</v>
      </c>
      <c r="B49" s="18" t="s">
        <v>72</v>
      </c>
      <c r="C49" s="1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0"/>
      <c r="R49" s="20">
        <f t="shared" si="2"/>
        <v>0</v>
      </c>
      <c r="S49" s="21" t="str">
        <f>IF((R49=""),"",IF((I49=""),IF(('предв.результаты за курс'!L49="неуд"),"н/я",IF(('предв.результаты за курс'!L49="н/я"),"н/я",'предв.результаты за курс'!L49)),IF((R49&gt;34),"отл",IF((R49&gt;25),"хор",IF((R49&gt;16),"уд","неуд")))))</f>
        <v>н/я</v>
      </c>
    </row>
    <row r="50" spans="1:19" ht="12.75" customHeight="1">
      <c r="A50" s="65">
        <v>4</v>
      </c>
      <c r="B50" s="66" t="s">
        <v>73</v>
      </c>
      <c r="C50" s="67">
        <v>4</v>
      </c>
      <c r="D50" s="68">
        <v>4</v>
      </c>
      <c r="E50" s="68">
        <v>6</v>
      </c>
      <c r="F50" s="68">
        <v>4</v>
      </c>
      <c r="G50" s="68">
        <v>4</v>
      </c>
      <c r="H50" s="68">
        <v>6</v>
      </c>
      <c r="I50" s="68" t="s">
        <v>211</v>
      </c>
      <c r="J50" s="68"/>
      <c r="K50" s="68"/>
      <c r="L50" s="68"/>
      <c r="M50" s="68"/>
      <c r="N50" s="68"/>
      <c r="O50" s="68"/>
      <c r="P50" s="68"/>
      <c r="Q50" s="69"/>
      <c r="R50" s="69">
        <f t="shared" si="2"/>
        <v>38</v>
      </c>
      <c r="S50" s="70" t="str">
        <f>IF((R50=""),"",IF((I50=""),IF(('предв.результаты за курс'!L50="неуд"),"н/я",IF(('предв.результаты за курс'!L50="н/я"),"н/я",'предв.результаты за курс'!L50)),IF((R50&gt;34),"отл",IF((R50&gt;25),"хор",IF((R50&gt;16),"уд","неуд")))))</f>
        <v>отл</v>
      </c>
    </row>
    <row r="51" spans="1:19" ht="12.75" customHeight="1">
      <c r="A51" s="65">
        <v>5</v>
      </c>
      <c r="B51" s="66" t="s">
        <v>74</v>
      </c>
      <c r="C51" s="67">
        <v>4</v>
      </c>
      <c r="D51" s="68">
        <v>4</v>
      </c>
      <c r="E51" s="68">
        <v>4</v>
      </c>
      <c r="F51" s="68"/>
      <c r="G51" s="68">
        <v>4</v>
      </c>
      <c r="H51" s="68">
        <v>5</v>
      </c>
      <c r="I51" s="68"/>
      <c r="J51" s="68"/>
      <c r="K51" s="68"/>
      <c r="L51" s="68"/>
      <c r="M51" s="68"/>
      <c r="N51" s="68"/>
      <c r="O51" s="68"/>
      <c r="P51" s="68"/>
      <c r="Q51" s="69"/>
      <c r="R51" s="69">
        <f t="shared" si="2"/>
        <v>30</v>
      </c>
      <c r="S51" s="70" t="str">
        <f>IF((R51=""),"",IF((I51=""),IF(('предв.результаты за курс'!L51="неуд"),"н/я",IF(('предв.результаты за курс'!L51="н/я"),"н/я",'предв.результаты за курс'!L51)),IF((R51&gt;34),"отл",IF((R51&gt;25),"хор",IF((R51&gt;16),"уд","неуд")))))</f>
        <v>хор</v>
      </c>
    </row>
    <row r="52" spans="1:19" ht="12.75" customHeight="1">
      <c r="A52" s="65">
        <v>6</v>
      </c>
      <c r="B52" s="66" t="s">
        <v>75</v>
      </c>
      <c r="C52" s="67">
        <v>4</v>
      </c>
      <c r="D52" s="68">
        <v>5</v>
      </c>
      <c r="E52" s="68">
        <v>6</v>
      </c>
      <c r="F52" s="68">
        <v>4</v>
      </c>
      <c r="G52" s="68">
        <v>0</v>
      </c>
      <c r="H52" s="68">
        <v>2</v>
      </c>
      <c r="I52" s="68" t="s">
        <v>211</v>
      </c>
      <c r="J52" s="68"/>
      <c r="K52" s="68"/>
      <c r="L52" s="68"/>
      <c r="M52" s="68"/>
      <c r="N52" s="68"/>
      <c r="O52" s="68"/>
      <c r="P52" s="68"/>
      <c r="Q52" s="69"/>
      <c r="R52" s="69">
        <f t="shared" si="2"/>
        <v>23</v>
      </c>
      <c r="S52" s="70" t="str">
        <f>IF((R52=""),"",IF((I52=""),IF(('предв.результаты за курс'!L52="неуд"),"н/я",IF(('предв.результаты за курс'!L52="н/я"),"н/я",'предв.результаты за курс'!L52)),IF((R52&gt;34),"отл",IF((R52&gt;25),"хор",IF((R52&gt;16),"уд","неуд")))))</f>
        <v>уд</v>
      </c>
    </row>
    <row r="53" spans="1:19" ht="12.75" customHeight="1">
      <c r="A53" s="65">
        <v>7</v>
      </c>
      <c r="B53" s="66" t="s">
        <v>76</v>
      </c>
      <c r="C53" s="67">
        <v>6</v>
      </c>
      <c r="D53" s="68">
        <v>0</v>
      </c>
      <c r="E53" s="68">
        <v>6</v>
      </c>
      <c r="F53" s="68">
        <v>6</v>
      </c>
      <c r="G53" s="68">
        <v>0</v>
      </c>
      <c r="H53" s="68">
        <v>1</v>
      </c>
      <c r="I53" s="68" t="s">
        <v>211</v>
      </c>
      <c r="J53" s="68"/>
      <c r="K53" s="68"/>
      <c r="L53" s="68"/>
      <c r="M53" s="68"/>
      <c r="N53" s="68"/>
      <c r="O53" s="68"/>
      <c r="P53" s="68"/>
      <c r="Q53" s="69"/>
      <c r="R53" s="69">
        <f t="shared" si="2"/>
        <v>20</v>
      </c>
      <c r="S53" s="70" t="str">
        <f>IF((R53=""),"",IF((I53=""),IF(('предв.результаты за курс'!L53="неуд"),"н/я",IF(('предв.результаты за курс'!L53="н/я"),"н/я",'предв.результаты за курс'!L53)),IF((R53&gt;34),"отл",IF((R53&gt;25),"хор",IF((R53&gt;16),"уд","неуд")))))</f>
        <v>уд</v>
      </c>
    </row>
    <row r="54" spans="1:19" ht="12.75" customHeight="1">
      <c r="A54" s="65">
        <v>8</v>
      </c>
      <c r="B54" s="66" t="s">
        <v>77</v>
      </c>
      <c r="C54" s="67">
        <v>6</v>
      </c>
      <c r="D54" s="68">
        <v>9</v>
      </c>
      <c r="E54" s="68">
        <v>6</v>
      </c>
      <c r="F54" s="68">
        <v>0</v>
      </c>
      <c r="G54" s="68">
        <v>5</v>
      </c>
      <c r="H54" s="68">
        <v>4</v>
      </c>
      <c r="I54" s="68" t="s">
        <v>211</v>
      </c>
      <c r="J54" s="68"/>
      <c r="K54" s="68"/>
      <c r="L54" s="68"/>
      <c r="M54" s="68"/>
      <c r="N54" s="68"/>
      <c r="O54" s="68"/>
      <c r="P54" s="68"/>
      <c r="Q54" s="69"/>
      <c r="R54" s="69">
        <f t="shared" si="2"/>
        <v>39</v>
      </c>
      <c r="S54" s="70" t="str">
        <f>IF((R54=""),"",IF((I54=""),IF(('предв.результаты за курс'!L54="неуд"),"н/я",IF(('предв.результаты за курс'!L54="н/я"),"н/я",'предв.результаты за курс'!L54)),IF((R54&gt;34),"отл",IF((R54&gt;25),"хор",IF((R54&gt;16),"уд","неуд")))))</f>
        <v>отл</v>
      </c>
    </row>
    <row r="55" spans="1:19" ht="12.75" customHeight="1">
      <c r="A55" s="12">
        <v>9</v>
      </c>
      <c r="B55" s="18" t="s">
        <v>78</v>
      </c>
      <c r="C55" s="19">
        <v>2</v>
      </c>
      <c r="D55" s="15"/>
      <c r="E55" s="15"/>
      <c r="F55" s="15"/>
      <c r="G55" s="15">
        <v>4</v>
      </c>
      <c r="H55" s="15">
        <v>2</v>
      </c>
      <c r="I55" s="15" t="s">
        <v>211</v>
      </c>
      <c r="J55" s="15"/>
      <c r="K55" s="15"/>
      <c r="L55" s="15"/>
      <c r="M55" s="15"/>
      <c r="N55" s="15"/>
      <c r="O55" s="15"/>
      <c r="P55" s="15"/>
      <c r="Q55" s="20"/>
      <c r="R55" s="20">
        <f t="shared" si="2"/>
        <v>14</v>
      </c>
      <c r="S55" s="21" t="str">
        <f>IF((R55=""),"",IF((I55=""),IF(('предв.результаты за курс'!L55="неуд"),"н/я",IF(('предв.результаты за курс'!L55="н/я"),"н/я",'предв.результаты за курс'!L55)),IF((R55&gt;34),"отл",IF((R55&gt;25),"хор",IF((R55&gt;16),"уд","неуд")))))</f>
        <v>неуд</v>
      </c>
    </row>
    <row r="56" spans="1:19" ht="12.75" customHeight="1">
      <c r="A56" s="65">
        <v>10</v>
      </c>
      <c r="B56" s="66" t="s">
        <v>79</v>
      </c>
      <c r="C56" s="67">
        <v>6</v>
      </c>
      <c r="D56" s="68">
        <v>5</v>
      </c>
      <c r="E56" s="68">
        <v>4</v>
      </c>
      <c r="F56" s="68">
        <v>6</v>
      </c>
      <c r="G56" s="68">
        <v>4</v>
      </c>
      <c r="H56" s="68">
        <v>6</v>
      </c>
      <c r="I56" s="68" t="s">
        <v>211</v>
      </c>
      <c r="J56" s="68"/>
      <c r="K56" s="68"/>
      <c r="L56" s="68"/>
      <c r="M56" s="68"/>
      <c r="N56" s="68"/>
      <c r="O56" s="68"/>
      <c r="P56" s="68"/>
      <c r="Q56" s="69"/>
      <c r="R56" s="69">
        <f t="shared" si="2"/>
        <v>41</v>
      </c>
      <c r="S56" s="70" t="str">
        <f>IF((R56=""),"",IF((I56=""),IF(('предв.результаты за курс'!L56="неуд"),"н/я",IF(('предв.результаты за курс'!L56="н/я"),"н/я",'предв.результаты за курс'!L56)),IF((R56&gt;34),"отл",IF((R56&gt;25),"хор",IF((R56&gt;16),"уд","неуд")))))</f>
        <v>отл</v>
      </c>
    </row>
    <row r="57" spans="1:19" ht="12.75" customHeight="1">
      <c r="A57" s="12">
        <v>11</v>
      </c>
      <c r="B57" s="18" t="s">
        <v>80</v>
      </c>
      <c r="C57" s="19">
        <v>6</v>
      </c>
      <c r="D57" s="15">
        <v>0</v>
      </c>
      <c r="E57" s="15">
        <v>6</v>
      </c>
      <c r="F57" s="15">
        <v>0</v>
      </c>
      <c r="G57" s="15">
        <v>1</v>
      </c>
      <c r="H57" s="15">
        <v>0</v>
      </c>
      <c r="I57" s="15" t="s">
        <v>211</v>
      </c>
      <c r="J57" s="15"/>
      <c r="K57" s="15"/>
      <c r="L57" s="15"/>
      <c r="M57" s="15"/>
      <c r="N57" s="15"/>
      <c r="O57" s="15"/>
      <c r="P57" s="15"/>
      <c r="Q57" s="20"/>
      <c r="R57" s="20">
        <f t="shared" si="2"/>
        <v>14</v>
      </c>
      <c r="S57" s="21" t="str">
        <f>IF((R57=""),"",IF((I57=""),IF(('предв.результаты за курс'!L57="неуд"),"н/я",IF(('предв.результаты за курс'!L57="н/я"),"н/я",'предв.результаты за курс'!L57)),IF((R57&gt;34),"отл",IF((R57&gt;25),"хор",IF((R57&gt;16),"уд","неуд")))))</f>
        <v>неуд</v>
      </c>
    </row>
    <row r="58" spans="1:19" ht="12.75" customHeight="1">
      <c r="A58" s="65">
        <v>12</v>
      </c>
      <c r="B58" s="66" t="s">
        <v>81</v>
      </c>
      <c r="C58" s="67">
        <v>6</v>
      </c>
      <c r="D58" s="68"/>
      <c r="E58" s="68">
        <v>4</v>
      </c>
      <c r="F58" s="68">
        <v>4</v>
      </c>
      <c r="G58" s="68"/>
      <c r="H58" s="68">
        <v>4</v>
      </c>
      <c r="I58" s="68"/>
      <c r="J58" s="68"/>
      <c r="K58" s="68"/>
      <c r="L58" s="68"/>
      <c r="M58" s="68"/>
      <c r="N58" s="68"/>
      <c r="O58" s="68"/>
      <c r="P58" s="68"/>
      <c r="Q58" s="69"/>
      <c r="R58" s="69">
        <f t="shared" si="2"/>
        <v>22</v>
      </c>
      <c r="S58" s="70" t="str">
        <f>IF((R58=""),"",IF((I58=""),IF(('предв.результаты за курс'!L58="неуд"),"н/я",IF(('предв.результаты за курс'!L58="н/я"),"н/я",'предв.результаты за курс'!L58)),IF((R58&gt;34),"отл",IF((R58&gt;25),"хор",IF((R58&gt;16),"уд","неуд")))))</f>
        <v>хор</v>
      </c>
    </row>
    <row r="59" spans="1:19" ht="12.75" customHeight="1">
      <c r="A59" s="12">
        <v>13</v>
      </c>
      <c r="B59" s="18" t="s">
        <v>82</v>
      </c>
      <c r="C59" s="19">
        <v>6</v>
      </c>
      <c r="D59" s="15">
        <v>0</v>
      </c>
      <c r="E59" s="15">
        <v>0</v>
      </c>
      <c r="F59" s="15">
        <v>0</v>
      </c>
      <c r="G59" s="15">
        <v>2</v>
      </c>
      <c r="H59" s="15">
        <v>0</v>
      </c>
      <c r="I59" s="15" t="s">
        <v>211</v>
      </c>
      <c r="J59" s="15"/>
      <c r="K59" s="15"/>
      <c r="L59" s="15"/>
      <c r="M59" s="15"/>
      <c r="N59" s="15"/>
      <c r="O59" s="15"/>
      <c r="P59" s="15"/>
      <c r="Q59" s="20"/>
      <c r="R59" s="20">
        <f t="shared" si="2"/>
        <v>10</v>
      </c>
      <c r="S59" s="21" t="str">
        <f>IF((R59=""),"",IF((I59=""),IF(('предв.результаты за курс'!L59="неуд"),"н/я",IF(('предв.результаты за курс'!L59="н/я"),"н/я",'предв.результаты за курс'!L59)),IF((R59&gt;34),"отл",IF((R59&gt;25),"хор",IF((R59&gt;16),"уд","неуд")))))</f>
        <v>неуд</v>
      </c>
    </row>
    <row r="60" spans="1:19" ht="12.75" customHeight="1">
      <c r="A60" s="65">
        <v>14</v>
      </c>
      <c r="B60" s="66" t="s">
        <v>83</v>
      </c>
      <c r="C60" s="67">
        <v>5</v>
      </c>
      <c r="D60" s="68">
        <v>4</v>
      </c>
      <c r="E60" s="68"/>
      <c r="F60" s="68"/>
      <c r="G60" s="68">
        <v>4</v>
      </c>
      <c r="H60" s="68">
        <v>4</v>
      </c>
      <c r="I60" s="68"/>
      <c r="J60" s="68"/>
      <c r="K60" s="68"/>
      <c r="L60" s="68"/>
      <c r="M60" s="68"/>
      <c r="N60" s="68"/>
      <c r="O60" s="68"/>
      <c r="P60" s="68"/>
      <c r="Q60" s="69"/>
      <c r="R60" s="69">
        <f t="shared" si="2"/>
        <v>25</v>
      </c>
      <c r="S60" s="70" t="str">
        <f>IF((R60=""),"",IF((I60=""),IF(('предв.результаты за курс'!L60="неуд"),"н/я",IF(('предв.результаты за курс'!L60="н/я"),"н/я",'предв.результаты за курс'!L60)),IF((R60&gt;34),"отл",IF((R60&gt;25),"хор",IF((R60&gt;16),"уд","неуд")))))</f>
        <v>хор</v>
      </c>
    </row>
    <row r="61" spans="1:19" ht="12.75" customHeight="1">
      <c r="A61" s="12">
        <v>15</v>
      </c>
      <c r="B61" s="18" t="s">
        <v>84</v>
      </c>
      <c r="C61" s="1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20"/>
      <c r="R61" s="20">
        <f t="shared" si="2"/>
        <v>0</v>
      </c>
      <c r="S61" s="21" t="str">
        <f>IF((R61=""),"",IF((I61=""),IF(('предв.результаты за курс'!L61="неуд"),"н/я",IF(('предв.результаты за курс'!L61="н/я"),"н/я",'предв.результаты за курс'!L61)),IF((R61&gt;34),"отл",IF((R61&gt;25),"хор",IF((R61&gt;16),"уд","неуд")))))</f>
        <v>н/я</v>
      </c>
    </row>
    <row r="62" spans="1:19" ht="12.75" customHeight="1">
      <c r="A62" s="65">
        <v>16</v>
      </c>
      <c r="B62" s="66" t="s">
        <v>85</v>
      </c>
      <c r="C62" s="67">
        <v>5</v>
      </c>
      <c r="D62" s="68">
        <v>4</v>
      </c>
      <c r="E62" s="68">
        <v>4</v>
      </c>
      <c r="F62" s="68"/>
      <c r="G62" s="68">
        <v>4</v>
      </c>
      <c r="H62" s="68">
        <v>4</v>
      </c>
      <c r="I62" s="68" t="s">
        <v>211</v>
      </c>
      <c r="J62" s="68"/>
      <c r="K62" s="68"/>
      <c r="L62" s="68"/>
      <c r="M62" s="68"/>
      <c r="N62" s="68"/>
      <c r="O62" s="68"/>
      <c r="P62" s="68"/>
      <c r="Q62" s="69"/>
      <c r="R62" s="69">
        <f t="shared" si="2"/>
        <v>29</v>
      </c>
      <c r="S62" s="70" t="str">
        <f>IF((R62=""),"",IF((I62=""),IF(('предв.результаты за курс'!L62="неуд"),"н/я",IF(('предв.результаты за курс'!L62="н/я"),"н/я",'предв.результаты за курс'!L62)),IF((R62&gt;34),"отл",IF((R62&gt;25),"хор",IF((R62&gt;16),"уд","неуд")))))</f>
        <v>хор</v>
      </c>
    </row>
    <row r="63" spans="1:19" ht="12.75" customHeight="1">
      <c r="A63" s="65">
        <v>17</v>
      </c>
      <c r="B63" s="66" t="s">
        <v>86</v>
      </c>
      <c r="C63" s="67">
        <v>6</v>
      </c>
      <c r="D63" s="68"/>
      <c r="E63" s="68">
        <v>4</v>
      </c>
      <c r="F63" s="68">
        <v>2</v>
      </c>
      <c r="G63" s="68">
        <v>5</v>
      </c>
      <c r="H63" s="68">
        <v>4</v>
      </c>
      <c r="I63" s="68" t="s">
        <v>211</v>
      </c>
      <c r="J63" s="68"/>
      <c r="K63" s="68"/>
      <c r="L63" s="68"/>
      <c r="M63" s="68"/>
      <c r="N63" s="68"/>
      <c r="O63" s="68"/>
      <c r="P63" s="68"/>
      <c r="Q63" s="69"/>
      <c r="R63" s="69">
        <f t="shared" si="2"/>
        <v>30</v>
      </c>
      <c r="S63" s="70" t="str">
        <f>IF((R63=""),"",IF((I63=""),IF(('предв.результаты за курс'!L63="неуд"),"н/я",IF(('предв.результаты за курс'!L63="н/я"),"н/я",'предв.результаты за курс'!L63)),IF((R63&gt;34),"отл",IF((R63&gt;25),"хор",IF((R63&gt;16),"уд","неуд")))))</f>
        <v>хор</v>
      </c>
    </row>
    <row r="64" spans="1:19" ht="12.75" customHeight="1">
      <c r="A64" s="65">
        <v>18</v>
      </c>
      <c r="B64" s="66" t="s">
        <v>87</v>
      </c>
      <c r="C64" s="67">
        <v>2</v>
      </c>
      <c r="D64" s="68">
        <v>0</v>
      </c>
      <c r="E64" s="68">
        <v>5</v>
      </c>
      <c r="F64" s="68">
        <v>2</v>
      </c>
      <c r="G64" s="68">
        <v>4</v>
      </c>
      <c r="H64" s="68">
        <v>5</v>
      </c>
      <c r="I64" s="68" t="s">
        <v>211</v>
      </c>
      <c r="J64" s="68"/>
      <c r="K64" s="68"/>
      <c r="L64" s="68"/>
      <c r="M64" s="68"/>
      <c r="N64" s="68"/>
      <c r="O64" s="68"/>
      <c r="P64" s="68"/>
      <c r="Q64" s="69"/>
      <c r="R64" s="69">
        <f t="shared" si="2"/>
        <v>27</v>
      </c>
      <c r="S64" s="70" t="str">
        <f>IF((R64=""),"",IF((I64=""),IF(('предв.результаты за курс'!L64="неуд"),"н/я",IF(('предв.результаты за курс'!L64="н/я"),"н/я",'предв.результаты за курс'!L64)),IF((R64&gt;34),"отл",IF((R64&gt;25),"хор",IF((R64&gt;16),"уд","неуд")))))</f>
        <v>хор</v>
      </c>
    </row>
    <row r="65" spans="1:19" ht="12.75" customHeight="1">
      <c r="A65" s="65">
        <v>19</v>
      </c>
      <c r="B65" s="66" t="s">
        <v>88</v>
      </c>
      <c r="C65" s="67">
        <v>2</v>
      </c>
      <c r="D65" s="68">
        <v>0</v>
      </c>
      <c r="E65" s="68">
        <v>1</v>
      </c>
      <c r="F65" s="68">
        <v>4</v>
      </c>
      <c r="G65" s="68">
        <v>5</v>
      </c>
      <c r="H65" s="68">
        <v>0</v>
      </c>
      <c r="I65" s="68" t="s">
        <v>211</v>
      </c>
      <c r="J65" s="68"/>
      <c r="K65" s="68"/>
      <c r="L65" s="68"/>
      <c r="M65" s="68"/>
      <c r="N65" s="68"/>
      <c r="O65" s="68"/>
      <c r="P65" s="68"/>
      <c r="Q65" s="69"/>
      <c r="R65" s="69">
        <f t="shared" si="2"/>
        <v>17</v>
      </c>
      <c r="S65" s="70" t="str">
        <f>IF((R65=""),"",IF((I65=""),IF(('предв.результаты за курс'!L65="неуд"),"н/я",IF(('предв.результаты за курс'!L65="н/я"),"н/я",'предв.результаты за курс'!L65)),IF((R65&gt;34),"отл",IF((R65&gt;25),"хор",IF((R65&gt;16),"уд","неуд")))))</f>
        <v>уд</v>
      </c>
    </row>
    <row r="66" spans="1:19" ht="12.75" customHeight="1">
      <c r="A66" s="12">
        <v>20</v>
      </c>
      <c r="B66" s="18" t="s">
        <v>89</v>
      </c>
      <c r="C66" s="19">
        <v>0</v>
      </c>
      <c r="D66" s="15">
        <v>0</v>
      </c>
      <c r="E66" s="15">
        <v>0</v>
      </c>
      <c r="F66" s="15">
        <v>0</v>
      </c>
      <c r="G66" s="15">
        <v>6</v>
      </c>
      <c r="H66" s="15">
        <v>0</v>
      </c>
      <c r="I66" s="15" t="s">
        <v>211</v>
      </c>
      <c r="J66" s="15"/>
      <c r="K66" s="15"/>
      <c r="L66" s="15"/>
      <c r="M66" s="15"/>
      <c r="N66" s="15"/>
      <c r="O66" s="15"/>
      <c r="P66" s="15"/>
      <c r="Q66" s="20"/>
      <c r="R66" s="20">
        <f t="shared" si="2"/>
        <v>12</v>
      </c>
      <c r="S66" s="21" t="str">
        <f>IF((R66=""),"",IF((I66=""),IF(('предв.результаты за курс'!L66="неуд"),"н/я",IF(('предв.результаты за курс'!L66="н/я"),"н/я",'предв.результаты за курс'!L66)),IF((R66&gt;34),"отл",IF((R66&gt;25),"хор",IF((R66&gt;16),"уд","неуд")))))</f>
        <v>неуд</v>
      </c>
    </row>
    <row r="67" spans="1:19" ht="12.75" customHeight="1">
      <c r="A67" s="65">
        <v>21</v>
      </c>
      <c r="B67" s="66" t="s">
        <v>90</v>
      </c>
      <c r="C67" s="67">
        <v>5</v>
      </c>
      <c r="D67" s="68"/>
      <c r="E67" s="68">
        <v>0</v>
      </c>
      <c r="F67" s="68"/>
      <c r="G67" s="68">
        <v>6</v>
      </c>
      <c r="H67" s="68">
        <v>6</v>
      </c>
      <c r="I67" s="68" t="s">
        <v>211</v>
      </c>
      <c r="J67" s="68"/>
      <c r="K67" s="68"/>
      <c r="L67" s="68"/>
      <c r="M67" s="68"/>
      <c r="N67" s="68"/>
      <c r="O67" s="68"/>
      <c r="P67" s="68"/>
      <c r="Q67" s="69"/>
      <c r="R67" s="69">
        <f t="shared" si="2"/>
        <v>29</v>
      </c>
      <c r="S67" s="70" t="str">
        <f>IF((R67=""),"",IF((I67=""),IF(('предв.результаты за курс'!L67="неуд"),"н/я",IF(('предв.результаты за курс'!L67="н/я"),"н/я",'предв.результаты за курс'!L67)),IF((R67&gt;34),"отл",IF((R67&gt;25),"хор",IF((R67&gt;16),"уд","неуд")))))</f>
        <v>хор</v>
      </c>
    </row>
    <row r="68" spans="1:19" ht="12.75" customHeight="1">
      <c r="A68" s="65">
        <v>22</v>
      </c>
      <c r="B68" s="66" t="s">
        <v>91</v>
      </c>
      <c r="C68" s="67">
        <v>6</v>
      </c>
      <c r="D68" s="68">
        <v>3</v>
      </c>
      <c r="E68" s="68">
        <v>4</v>
      </c>
      <c r="F68" s="68">
        <v>4</v>
      </c>
      <c r="G68" s="68">
        <v>3</v>
      </c>
      <c r="H68" s="68">
        <v>6</v>
      </c>
      <c r="I68" s="68" t="s">
        <v>211</v>
      </c>
      <c r="J68" s="68"/>
      <c r="K68" s="68"/>
      <c r="L68" s="68"/>
      <c r="M68" s="68"/>
      <c r="N68" s="68"/>
      <c r="O68" s="68"/>
      <c r="P68" s="68"/>
      <c r="Q68" s="69"/>
      <c r="R68" s="69">
        <f t="shared" si="2"/>
        <v>35</v>
      </c>
      <c r="S68" s="70" t="str">
        <f>IF((R68=""),"",IF((I68=""),IF(('предв.результаты за курс'!L68="неуд"),"н/я",IF(('предв.результаты за курс'!L68="н/я"),"н/я",'предв.результаты за курс'!L68)),IF((R68&gt;34),"отл",IF((R68&gt;25),"хор",IF((R68&gt;16),"уд","неуд")))))</f>
        <v>отл</v>
      </c>
    </row>
    <row r="69" spans="1:19" ht="12.75" customHeight="1">
      <c r="A69" s="65">
        <v>23</v>
      </c>
      <c r="B69" s="66" t="s">
        <v>92</v>
      </c>
      <c r="C69" s="67">
        <v>6</v>
      </c>
      <c r="D69" s="68">
        <v>0</v>
      </c>
      <c r="E69" s="68">
        <v>0</v>
      </c>
      <c r="F69" s="68">
        <v>6</v>
      </c>
      <c r="G69" s="68">
        <v>6</v>
      </c>
      <c r="H69" s="68">
        <v>2</v>
      </c>
      <c r="I69" s="68" t="s">
        <v>211</v>
      </c>
      <c r="J69" s="68"/>
      <c r="K69" s="68"/>
      <c r="L69" s="68"/>
      <c r="M69" s="68"/>
      <c r="N69" s="68"/>
      <c r="O69" s="68"/>
      <c r="P69" s="68"/>
      <c r="Q69" s="69"/>
      <c r="R69" s="69">
        <f t="shared" si="2"/>
        <v>28</v>
      </c>
      <c r="S69" s="70" t="str">
        <f>IF((R69=""),"",IF((I69=""),IF(('предв.результаты за курс'!L69="неуд"),"н/я",IF(('предв.результаты за курс'!L69="н/я"),"н/я",'предв.результаты за курс'!L69)),IF((R69&gt;34),"отл",IF((R69&gt;25),"хор",IF((R69&gt;16),"уд","неуд")))))</f>
        <v>хор</v>
      </c>
    </row>
    <row r="70" spans="1:19" ht="12.75" customHeight="1">
      <c r="A70" s="65">
        <v>24</v>
      </c>
      <c r="B70" s="66" t="s">
        <v>93</v>
      </c>
      <c r="C70" s="67">
        <v>6</v>
      </c>
      <c r="D70" s="68">
        <v>6</v>
      </c>
      <c r="E70" s="68">
        <v>6</v>
      </c>
      <c r="F70" s="68">
        <v>6</v>
      </c>
      <c r="G70" s="68">
        <v>5</v>
      </c>
      <c r="H70" s="68">
        <v>1</v>
      </c>
      <c r="I70" s="68" t="s">
        <v>211</v>
      </c>
      <c r="J70" s="68"/>
      <c r="K70" s="68"/>
      <c r="L70" s="68"/>
      <c r="M70" s="68"/>
      <c r="N70" s="68"/>
      <c r="O70" s="68"/>
      <c r="P70" s="68"/>
      <c r="Q70" s="69"/>
      <c r="R70" s="69">
        <f t="shared" si="2"/>
        <v>36</v>
      </c>
      <c r="S70" s="70" t="str">
        <f>IF((R70=""),"",IF((I70=""),IF(('предв.результаты за курс'!L70="неуд"),"н/я",IF(('предв.результаты за курс'!L70="н/я"),"н/я",'предв.результаты за курс'!L70)),IF((R70&gt;34),"отл",IF((R70&gt;25),"хор",IF((R70&gt;16),"уд","неуд")))))</f>
        <v>отл</v>
      </c>
    </row>
    <row r="71" spans="1:19" ht="12.75" customHeight="1">
      <c r="A71" s="12"/>
      <c r="B71" s="34"/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20"/>
      <c r="R71" s="20">
        <f t="shared" si="2"/>
      </c>
      <c r="S71" s="21">
        <f>IF((R71=""),"",IF((R71&gt;34),"отл",IF((R71&gt;25),"хор",IF((R71&gt;16),"уд",""))))</f>
      </c>
    </row>
    <row r="72" spans="1:19" ht="37.5" customHeight="1">
      <c r="A72" s="38"/>
      <c r="B72" s="71" t="s">
        <v>215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"/>
      <c r="R72" s="20"/>
      <c r="S72" s="21">
        <f>IF((R72=""),"",IF((R72&gt;34),"отл",IF((R72&gt;25),"хор",IF((R72&gt;16),"уд",""))))</f>
      </c>
    </row>
    <row r="73" spans="1:19" ht="12.75" customHeight="1">
      <c r="A73" s="8" t="s">
        <v>5</v>
      </c>
      <c r="B73" s="9" t="s">
        <v>6</v>
      </c>
      <c r="C73" s="1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"/>
      <c r="R73" s="20"/>
      <c r="S73" s="21">
        <f>IF((R73=""),"",IF((R73&gt;34),"отл",IF((R73&gt;25),"хор",IF((R73&gt;16),"уд",""))))</f>
      </c>
    </row>
    <row r="74" spans="1:19" ht="12.75" customHeight="1">
      <c r="A74" s="12">
        <v>1</v>
      </c>
      <c r="B74" s="18" t="s">
        <v>95</v>
      </c>
      <c r="C74" s="19">
        <v>6</v>
      </c>
      <c r="D74" s="15">
        <v>0</v>
      </c>
      <c r="E74" s="15">
        <v>0</v>
      </c>
      <c r="F74" s="15">
        <v>0</v>
      </c>
      <c r="G74" s="15"/>
      <c r="H74" s="15"/>
      <c r="I74" s="15" t="s">
        <v>211</v>
      </c>
      <c r="J74" s="15"/>
      <c r="K74" s="15"/>
      <c r="L74" s="15"/>
      <c r="M74" s="15"/>
      <c r="N74" s="15"/>
      <c r="O74" s="15"/>
      <c r="P74" s="15"/>
      <c r="Q74" s="20"/>
      <c r="R74" s="20">
        <f aca="true" t="shared" si="3" ref="R74:R91">IF((B74=""),"",(SUM(C74:H74)+SUM(G74:H74)))</f>
        <v>6</v>
      </c>
      <c r="S74" s="21" t="str">
        <f>IF((R74=""),"",IF((I74=""),IF(('предв.результаты за курс'!L74="неуд"),"н/я",IF(('предв.результаты за курс'!L74="н/я"),"н/я",'предв.результаты за курс'!L74)),IF((R74&gt;34),"отл",IF((R74&gt;25),"хор",IF((R74&gt;16),"уд","неуд")))))</f>
        <v>неуд</v>
      </c>
    </row>
    <row r="75" spans="1:19" ht="12.75" customHeight="1">
      <c r="A75" s="12">
        <v>2</v>
      </c>
      <c r="B75" s="18" t="s">
        <v>96</v>
      </c>
      <c r="C75" s="19">
        <v>6</v>
      </c>
      <c r="D75" s="15"/>
      <c r="E75" s="15">
        <v>6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20"/>
      <c r="R75" s="20">
        <f t="shared" si="3"/>
        <v>12</v>
      </c>
      <c r="S75" s="21" t="str">
        <f>IF((R75=""),"",IF((I75=""),IF(('предв.результаты за курс'!L75="неуд"),"н/я",IF(('предв.результаты за курс'!L75="н/я"),"н/я",'предв.результаты за курс'!L75)),IF((R75&gt;34),"отл",IF((R75&gt;25),"хор",IF((R75&gt;16),"уд","неуд")))))</f>
        <v>н/я</v>
      </c>
    </row>
    <row r="76" spans="1:19" ht="12.75" customHeight="1">
      <c r="A76" s="12">
        <v>3</v>
      </c>
      <c r="B76" s="18" t="s">
        <v>97</v>
      </c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0"/>
      <c r="R76" s="20">
        <f t="shared" si="3"/>
        <v>0</v>
      </c>
      <c r="S76" s="21" t="str">
        <f>IF((R76=""),"",IF((I76=""),IF(('предв.результаты за курс'!L76="неуд"),"н/я",IF(('предв.результаты за курс'!L76="н/я"),"н/я",'предв.результаты за курс'!L76)),IF((R76&gt;34),"отл",IF((R76&gt;25),"хор",IF((R76&gt;16),"уд","неуд")))))</f>
        <v>н/я</v>
      </c>
    </row>
    <row r="77" spans="1:19" ht="12.75" customHeight="1">
      <c r="A77" s="65">
        <v>4</v>
      </c>
      <c r="B77" s="66" t="s">
        <v>98</v>
      </c>
      <c r="C77" s="67">
        <v>6</v>
      </c>
      <c r="D77" s="68">
        <v>0</v>
      </c>
      <c r="E77" s="68">
        <v>6</v>
      </c>
      <c r="F77" s="68">
        <v>0</v>
      </c>
      <c r="G77" s="68">
        <v>6</v>
      </c>
      <c r="H77" s="68">
        <v>6</v>
      </c>
      <c r="I77" s="68" t="s">
        <v>211</v>
      </c>
      <c r="J77" s="68"/>
      <c r="K77" s="68"/>
      <c r="L77" s="68"/>
      <c r="M77" s="68"/>
      <c r="N77" s="68"/>
      <c r="O77" s="68"/>
      <c r="P77" s="68"/>
      <c r="Q77" s="69"/>
      <c r="R77" s="69">
        <f t="shared" si="3"/>
        <v>36</v>
      </c>
      <c r="S77" s="70" t="str">
        <f>IF((R77=""),"",IF((I77=""),IF(('предв.результаты за курс'!L77="неуд"),"н/я",IF(('предв.результаты за курс'!L77="н/я"),"н/я",'предв.результаты за курс'!L77)),IF((R77&gt;34),"отл",IF((R77&gt;25),"хор",IF((R77&gt;16),"уд","неуд")))))</f>
        <v>отл</v>
      </c>
    </row>
    <row r="78" spans="1:19" ht="12.75" customHeight="1">
      <c r="A78" s="65">
        <v>5</v>
      </c>
      <c r="B78" s="66" t="s">
        <v>99</v>
      </c>
      <c r="C78" s="67">
        <v>5</v>
      </c>
      <c r="D78" s="68">
        <v>4</v>
      </c>
      <c r="E78" s="68">
        <v>5</v>
      </c>
      <c r="F78" s="68">
        <v>6</v>
      </c>
      <c r="G78" s="68">
        <v>3</v>
      </c>
      <c r="H78" s="68">
        <v>5</v>
      </c>
      <c r="I78" s="68" t="s">
        <v>211</v>
      </c>
      <c r="J78" s="68"/>
      <c r="K78" s="68"/>
      <c r="L78" s="68"/>
      <c r="M78" s="68"/>
      <c r="N78" s="68"/>
      <c r="O78" s="68"/>
      <c r="P78" s="68"/>
      <c r="Q78" s="69"/>
      <c r="R78" s="69">
        <f t="shared" si="3"/>
        <v>36</v>
      </c>
      <c r="S78" s="70" t="str">
        <f>IF((R78=""),"",IF((I78=""),IF(('предв.результаты за курс'!L78="неуд"),"н/я",IF(('предв.результаты за курс'!L78="н/я"),"н/я",'предв.результаты за курс'!L78)),IF((R78&gt;34),"отл",IF((R78&gt;25),"хор",IF((R78&gt;16),"уд","неуд")))))</f>
        <v>отл</v>
      </c>
    </row>
    <row r="79" spans="1:19" ht="12.75" customHeight="1">
      <c r="A79" s="11">
        <v>6</v>
      </c>
      <c r="B79" s="34" t="s">
        <v>100</v>
      </c>
      <c r="C79" s="3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4"/>
      <c r="R79" s="54">
        <f t="shared" si="3"/>
        <v>0</v>
      </c>
      <c r="S79" s="21" t="str">
        <f>IF((R79=""),"",IF((I79=""),IF(('предв.результаты за курс'!L79="неуд"),"н/я",IF(('предв.результаты за курс'!L79="н/я"),"н/я",'предв.результаты за курс'!L79)),IF((R79&gt;34),"отл",IF((R79&gt;25),"хор",IF((R79&gt;16),"уд","неуд")))))</f>
        <v>н/я</v>
      </c>
    </row>
    <row r="80" spans="1:19" ht="12.75" customHeight="1">
      <c r="A80" s="65">
        <v>7</v>
      </c>
      <c r="B80" s="66" t="s">
        <v>101</v>
      </c>
      <c r="C80" s="67">
        <v>6</v>
      </c>
      <c r="D80" s="68">
        <v>4</v>
      </c>
      <c r="E80" s="68">
        <v>6</v>
      </c>
      <c r="F80" s="68"/>
      <c r="G80" s="68">
        <v>6</v>
      </c>
      <c r="H80" s="68">
        <v>4</v>
      </c>
      <c r="I80" s="68" t="s">
        <v>211</v>
      </c>
      <c r="J80" s="68"/>
      <c r="K80" s="68"/>
      <c r="L80" s="68"/>
      <c r="M80" s="68"/>
      <c r="N80" s="68"/>
      <c r="O80" s="68"/>
      <c r="P80" s="68"/>
      <c r="Q80" s="69"/>
      <c r="R80" s="69">
        <f t="shared" si="3"/>
        <v>36</v>
      </c>
      <c r="S80" s="70" t="str">
        <f>IF((R80=""),"",IF((I80=""),IF(('предв.результаты за курс'!L80="неуд"),"н/я",IF(('предв.результаты за курс'!L80="н/я"),"н/я",'предв.результаты за курс'!L80)),IF((R80&gt;34),"отл",IF((R80&gt;25),"хор",IF((R80&gt;16),"уд","неуд")))))</f>
        <v>отл</v>
      </c>
    </row>
    <row r="81" spans="1:19" ht="12.75" customHeight="1">
      <c r="A81" s="12">
        <v>8</v>
      </c>
      <c r="B81" s="18" t="s">
        <v>102</v>
      </c>
      <c r="C81" s="19">
        <v>2</v>
      </c>
      <c r="D81" s="15">
        <v>2</v>
      </c>
      <c r="E81" s="15">
        <v>0</v>
      </c>
      <c r="F81" s="15">
        <v>0</v>
      </c>
      <c r="G81" s="15">
        <v>0</v>
      </c>
      <c r="H81" s="15">
        <v>0</v>
      </c>
      <c r="I81" s="15" t="s">
        <v>211</v>
      </c>
      <c r="J81" s="15"/>
      <c r="K81" s="15"/>
      <c r="L81" s="15"/>
      <c r="M81" s="15"/>
      <c r="N81" s="15"/>
      <c r="O81" s="15"/>
      <c r="P81" s="15"/>
      <c r="Q81" s="20"/>
      <c r="R81" s="20">
        <f t="shared" si="3"/>
        <v>4</v>
      </c>
      <c r="S81" s="21" t="str">
        <f>IF((R81=""),"",IF((I81=""),IF(('предв.результаты за курс'!L81="неуд"),"н/я",IF(('предв.результаты за курс'!L81="н/я"),"н/я",'предв.результаты за курс'!L81)),IF((R81&gt;34),"отл",IF((R81&gt;25),"хор",IF((R81&gt;16),"уд","неуд")))))</f>
        <v>неуд</v>
      </c>
    </row>
    <row r="82" spans="1:19" ht="12.75" customHeight="1">
      <c r="A82" s="65">
        <v>9</v>
      </c>
      <c r="B82" s="66" t="s">
        <v>103</v>
      </c>
      <c r="C82" s="67">
        <v>6</v>
      </c>
      <c r="D82" s="68"/>
      <c r="E82" s="68">
        <v>6</v>
      </c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9"/>
      <c r="R82" s="69">
        <f t="shared" si="3"/>
        <v>12</v>
      </c>
      <c r="S82" s="70" t="str">
        <f>IF((R82=""),"",IF((I82=""),IF(('предв.результаты за курс'!L82="неуд"),"н/я",IF(('предв.результаты за курс'!L82="н/я"),"н/я",'предв.результаты за курс'!L82)),IF((R82&gt;34),"отл",IF((R82&gt;25),"хор",IF((R82&gt;16),"уд","неуд")))))</f>
        <v>уд</v>
      </c>
    </row>
    <row r="83" spans="1:19" ht="12.75" customHeight="1">
      <c r="A83" s="12">
        <v>10</v>
      </c>
      <c r="B83" s="18" t="s">
        <v>104</v>
      </c>
      <c r="C83" s="19">
        <v>2</v>
      </c>
      <c r="D83" s="15">
        <v>0</v>
      </c>
      <c r="E83" s="15">
        <v>6</v>
      </c>
      <c r="F83" s="15">
        <v>0</v>
      </c>
      <c r="G83" s="15">
        <v>0</v>
      </c>
      <c r="H83" s="15">
        <v>0</v>
      </c>
      <c r="I83" s="15" t="s">
        <v>211</v>
      </c>
      <c r="J83" s="15"/>
      <c r="K83" s="15"/>
      <c r="L83" s="15"/>
      <c r="M83" s="15"/>
      <c r="N83" s="15"/>
      <c r="O83" s="15"/>
      <c r="P83" s="15"/>
      <c r="Q83" s="20"/>
      <c r="R83" s="20">
        <f t="shared" si="3"/>
        <v>8</v>
      </c>
      <c r="S83" s="21" t="str">
        <f>IF((R83=""),"",IF((I83=""),IF(('предв.результаты за курс'!L83="неуд"),"н/я",IF(('предв.результаты за курс'!L83="н/я"),"н/я",'предв.результаты за курс'!L83)),IF((R83&gt;34),"отл",IF((R83&gt;25),"хор",IF((R83&gt;16),"уд","неуд")))))</f>
        <v>неуд</v>
      </c>
    </row>
    <row r="84" spans="1:19" ht="12.75" customHeight="1">
      <c r="A84" s="65">
        <v>11</v>
      </c>
      <c r="B84" s="66" t="s">
        <v>105</v>
      </c>
      <c r="C84" s="67">
        <v>6</v>
      </c>
      <c r="D84" s="68">
        <v>0</v>
      </c>
      <c r="E84" s="68">
        <v>5</v>
      </c>
      <c r="F84" s="68">
        <v>6</v>
      </c>
      <c r="G84" s="68">
        <v>4</v>
      </c>
      <c r="H84" s="68">
        <v>6</v>
      </c>
      <c r="I84" s="68" t="s">
        <v>211</v>
      </c>
      <c r="J84" s="68"/>
      <c r="K84" s="68"/>
      <c r="L84" s="68"/>
      <c r="M84" s="68"/>
      <c r="N84" s="68"/>
      <c r="O84" s="68"/>
      <c r="P84" s="68"/>
      <c r="Q84" s="69"/>
      <c r="R84" s="69">
        <f t="shared" si="3"/>
        <v>37</v>
      </c>
      <c r="S84" s="70" t="str">
        <f>IF((R84=""),"",IF((I84=""),IF(('предв.результаты за курс'!L84="неуд"),"н/я",IF(('предв.результаты за курс'!L84="н/я"),"н/я",'предв.результаты за курс'!L84)),IF((R84&gt;34),"отл",IF((R84&gt;25),"хор",IF((R84&gt;16),"уд","неуд")))))</f>
        <v>отл</v>
      </c>
    </row>
    <row r="85" spans="1:19" ht="12.75" customHeight="1">
      <c r="A85" s="12">
        <v>12</v>
      </c>
      <c r="B85" s="18" t="s">
        <v>106</v>
      </c>
      <c r="C85" s="19">
        <v>6</v>
      </c>
      <c r="D85" s="15">
        <v>0</v>
      </c>
      <c r="E85" s="15">
        <v>6</v>
      </c>
      <c r="F85" s="15">
        <v>0</v>
      </c>
      <c r="G85" s="15">
        <v>0</v>
      </c>
      <c r="H85" s="15">
        <v>2</v>
      </c>
      <c r="I85" s="15" t="s">
        <v>211</v>
      </c>
      <c r="J85" s="15"/>
      <c r="K85" s="15"/>
      <c r="L85" s="15"/>
      <c r="M85" s="15"/>
      <c r="N85" s="15"/>
      <c r="O85" s="15"/>
      <c r="P85" s="15"/>
      <c r="Q85" s="20"/>
      <c r="R85" s="20">
        <f t="shared" si="3"/>
        <v>16</v>
      </c>
      <c r="S85" s="21" t="str">
        <f>IF((R85=""),"",IF((I85=""),IF(('предв.результаты за курс'!L85="неуд"),"н/я",IF(('предв.результаты за курс'!L85="н/я"),"н/я",'предв.результаты за курс'!L85)),IF((R85&gt;34),"отл",IF((R85&gt;25),"хор",IF((R85&gt;16),"уд","неуд")))))</f>
        <v>неуд</v>
      </c>
    </row>
    <row r="86" spans="1:19" ht="12.75" customHeight="1">
      <c r="A86" s="12">
        <v>13</v>
      </c>
      <c r="B86" s="18" t="s">
        <v>107</v>
      </c>
      <c r="C86" s="19">
        <v>6</v>
      </c>
      <c r="D86" s="15">
        <v>0</v>
      </c>
      <c r="E86" s="15">
        <v>4</v>
      </c>
      <c r="F86" s="15">
        <v>4</v>
      </c>
      <c r="G86" s="15">
        <v>0</v>
      </c>
      <c r="H86" s="15">
        <v>0</v>
      </c>
      <c r="I86" s="15" t="s">
        <v>211</v>
      </c>
      <c r="J86" s="15"/>
      <c r="K86" s="15"/>
      <c r="L86" s="15"/>
      <c r="M86" s="15"/>
      <c r="N86" s="15"/>
      <c r="O86" s="15"/>
      <c r="P86" s="15"/>
      <c r="Q86" s="20"/>
      <c r="R86" s="20">
        <f t="shared" si="3"/>
        <v>14</v>
      </c>
      <c r="S86" s="21" t="str">
        <f>IF((R86=""),"",IF((I86=""),IF(('предв.результаты за курс'!L86="неуд"),"н/я",IF(('предв.результаты за курс'!L86="н/я"),"н/я",'предв.результаты за курс'!L86)),IF((R86&gt;34),"отл",IF((R86&gt;25),"хор",IF((R86&gt;16),"уд","неуд")))))</f>
        <v>неуд</v>
      </c>
    </row>
    <row r="87" spans="1:19" ht="12.75" customHeight="1">
      <c r="A87" s="65">
        <v>14</v>
      </c>
      <c r="B87" s="66" t="s">
        <v>108</v>
      </c>
      <c r="C87" s="67">
        <v>6</v>
      </c>
      <c r="D87" s="68">
        <v>0</v>
      </c>
      <c r="E87" s="68">
        <v>6</v>
      </c>
      <c r="F87" s="68">
        <v>6</v>
      </c>
      <c r="G87" s="68">
        <v>6</v>
      </c>
      <c r="H87" s="68">
        <v>4</v>
      </c>
      <c r="I87" s="68" t="s">
        <v>211</v>
      </c>
      <c r="J87" s="68"/>
      <c r="K87" s="68"/>
      <c r="L87" s="68"/>
      <c r="M87" s="68"/>
      <c r="N87" s="68"/>
      <c r="O87" s="68"/>
      <c r="P87" s="68"/>
      <c r="Q87" s="69"/>
      <c r="R87" s="69">
        <f t="shared" si="3"/>
        <v>38</v>
      </c>
      <c r="S87" s="70" t="str">
        <f>IF((R87=""),"",IF((I87=""),IF(('предв.результаты за курс'!L87="неуд"),"н/я",IF(('предв.результаты за курс'!L87="н/я"),"н/я",'предв.результаты за курс'!L87)),IF((R87&gt;34),"отл",IF((R87&gt;25),"хор",IF((R87&gt;16),"уд","неуд")))))</f>
        <v>отл</v>
      </c>
    </row>
    <row r="88" spans="1:19" ht="12.75" customHeight="1">
      <c r="A88" s="12">
        <v>15</v>
      </c>
      <c r="B88" s="18" t="s">
        <v>109</v>
      </c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20"/>
      <c r="R88" s="20">
        <f t="shared" si="3"/>
        <v>0</v>
      </c>
      <c r="S88" s="21" t="str">
        <f>IF((R88=""),"",IF((I88=""),IF(('предв.результаты за курс'!L88="неуд"),"н/я",IF(('предв.результаты за курс'!L88="н/я"),"н/я",'предв.результаты за курс'!L88)),IF((R88&gt;34),"отл",IF((R88&gt;25),"хор",IF((R88&gt;16),"уд","неуд")))))</f>
        <v>н/я</v>
      </c>
    </row>
    <row r="89" spans="1:19" ht="12.75" customHeight="1">
      <c r="A89" s="65">
        <v>16</v>
      </c>
      <c r="B89" s="66" t="s">
        <v>110</v>
      </c>
      <c r="C89" s="67">
        <v>5</v>
      </c>
      <c r="D89" s="68">
        <v>0</v>
      </c>
      <c r="E89" s="68">
        <v>6</v>
      </c>
      <c r="F89" s="68">
        <v>0</v>
      </c>
      <c r="G89" s="68">
        <v>0</v>
      </c>
      <c r="H89" s="68">
        <v>3</v>
      </c>
      <c r="I89" s="68" t="s">
        <v>211</v>
      </c>
      <c r="J89" s="68"/>
      <c r="K89" s="68"/>
      <c r="L89" s="68"/>
      <c r="M89" s="68"/>
      <c r="N89" s="68"/>
      <c r="O89" s="68"/>
      <c r="P89" s="68"/>
      <c r="Q89" s="69"/>
      <c r="R89" s="69">
        <f t="shared" si="3"/>
        <v>17</v>
      </c>
      <c r="S89" s="70" t="str">
        <f>IF((R89=""),"",IF((I89=""),IF(('предв.результаты за курс'!L89="неуд"),"н/я",IF(('предв.результаты за курс'!L89="н/я"),"н/я",'предв.результаты за курс'!L89)),IF((R89&gt;34),"отл",IF((R89&gt;25),"хор",IF((R89&gt;16),"уд","неуд")))))</f>
        <v>уд</v>
      </c>
    </row>
    <row r="90" spans="1:19" ht="12.75" customHeight="1">
      <c r="A90" s="12">
        <v>17</v>
      </c>
      <c r="B90" s="18" t="s">
        <v>111</v>
      </c>
      <c r="C90" s="19">
        <v>0</v>
      </c>
      <c r="D90" s="15">
        <v>0</v>
      </c>
      <c r="E90" s="15">
        <v>0</v>
      </c>
      <c r="F90" s="15">
        <v>2</v>
      </c>
      <c r="G90" s="15">
        <v>0</v>
      </c>
      <c r="H90" s="15">
        <v>0</v>
      </c>
      <c r="I90" s="15" t="s">
        <v>211</v>
      </c>
      <c r="J90" s="15"/>
      <c r="K90" s="15"/>
      <c r="L90" s="15"/>
      <c r="M90" s="15"/>
      <c r="N90" s="15"/>
      <c r="O90" s="15"/>
      <c r="P90" s="15"/>
      <c r="Q90" s="20"/>
      <c r="R90" s="20">
        <f t="shared" si="3"/>
        <v>2</v>
      </c>
      <c r="S90" s="21" t="str">
        <f>IF((R90=""),"",IF((I90=""),IF(('предв.результаты за курс'!L90="неуд"),"н/я",IF(('предв.результаты за курс'!L90="н/я"),"н/я",'предв.результаты за курс'!L90)),IF((R90&gt;34),"отл",IF((R90&gt;25),"хор",IF((R90&gt;16),"уд","неуд")))))</f>
        <v>неуд</v>
      </c>
    </row>
    <row r="91" spans="1:19" ht="12.75" customHeight="1">
      <c r="A91" s="12"/>
      <c r="B91" s="34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20"/>
      <c r="R91" s="20">
        <f t="shared" si="3"/>
      </c>
      <c r="S91" s="21">
        <f>IF((R91=""),"",IF((I91=""),IF(('предв.результаты за курс'!L91="неуд"),"н/я",IF(('предв.результаты за курс'!L91="н/я"),"н/я",'предв.результаты за курс'!L91)),IF((R91&gt;34),"отл",IF((R91&gt;25),"хор",IF((R91&gt;16),"уд","неуд")))))</f>
      </c>
    </row>
    <row r="92" spans="1:19" ht="27.75" customHeight="1">
      <c r="A92" s="38"/>
      <c r="B92" s="71" t="s">
        <v>216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20"/>
      <c r="R92" s="20"/>
      <c r="S92" s="21">
        <f>IF((R92=""),"",IF((I92=""),IF(('предв.результаты за курс'!L92="неуд"),"н/я",IF(('предв.результаты за курс'!L92="н/я"),"н/я",'предв.результаты за курс'!L92)),IF((R92&gt;34),"отл",IF((R92&gt;25),"хор",IF((R92&gt;16),"уд","неуд")))))</f>
      </c>
    </row>
    <row r="93" spans="1:19" ht="12.75" customHeight="1">
      <c r="A93" s="8" t="s">
        <v>5</v>
      </c>
      <c r="B93" s="9" t="s">
        <v>6</v>
      </c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20"/>
      <c r="R93" s="20"/>
      <c r="S93" s="21">
        <f>IF((R93=""),"",IF((I93=""),IF(('предв.результаты за курс'!L93="неуд"),"н/я",IF(('предв.результаты за курс'!L93="н/я"),"н/я",'предв.результаты за курс'!L93)),IF((R93&gt;34),"отл",IF((R93&gt;25),"хор",IF((R93&gt;16),"уд","неуд")))))</f>
      </c>
    </row>
    <row r="94" spans="1:19" ht="12.75" customHeight="1">
      <c r="A94" s="12">
        <v>1</v>
      </c>
      <c r="B94" s="18" t="s">
        <v>113</v>
      </c>
      <c r="C94" s="19">
        <v>2</v>
      </c>
      <c r="D94" s="15">
        <v>0</v>
      </c>
      <c r="E94" s="15">
        <v>6</v>
      </c>
      <c r="F94" s="15">
        <v>6</v>
      </c>
      <c r="G94" s="15">
        <v>0</v>
      </c>
      <c r="H94" s="15">
        <v>0</v>
      </c>
      <c r="I94" s="15" t="s">
        <v>211</v>
      </c>
      <c r="J94" s="15"/>
      <c r="K94" s="15"/>
      <c r="L94" s="15"/>
      <c r="M94" s="15"/>
      <c r="N94" s="15"/>
      <c r="O94" s="15"/>
      <c r="P94" s="15"/>
      <c r="Q94" s="20"/>
      <c r="R94" s="20">
        <f aca="true" t="shared" si="4" ref="R94:R113">IF((B94=""),"",(SUM(C94:H94)+SUM(G94:H94)))</f>
        <v>14</v>
      </c>
      <c r="S94" s="21" t="str">
        <f>IF((R94=""),"",IF((I94=""),IF(('предв.результаты за курс'!L94="неуд"),"н/я",IF(('предв.результаты за курс'!L94="н/я"),"н/я",'предв.результаты за курс'!L94)),IF((R94&gt;34),"отл",IF((R94&gt;25),"хор",IF((R94&gt;16),"уд","неуд")))))</f>
        <v>неуд</v>
      </c>
    </row>
    <row r="95" spans="1:19" ht="12.75" customHeight="1">
      <c r="A95" s="65">
        <v>2</v>
      </c>
      <c r="B95" s="66" t="s">
        <v>114</v>
      </c>
      <c r="C95" s="67">
        <v>6</v>
      </c>
      <c r="D95" s="68">
        <v>0</v>
      </c>
      <c r="E95" s="68">
        <v>6</v>
      </c>
      <c r="F95" s="68">
        <v>6</v>
      </c>
      <c r="G95" s="68">
        <v>4</v>
      </c>
      <c r="H95" s="68">
        <v>6</v>
      </c>
      <c r="I95" s="68" t="s">
        <v>211</v>
      </c>
      <c r="J95" s="68"/>
      <c r="K95" s="68"/>
      <c r="L95" s="68"/>
      <c r="M95" s="68"/>
      <c r="N95" s="68"/>
      <c r="O95" s="68"/>
      <c r="P95" s="68"/>
      <c r="Q95" s="69"/>
      <c r="R95" s="69">
        <f t="shared" si="4"/>
        <v>38</v>
      </c>
      <c r="S95" s="70" t="str">
        <f>IF((R95=""),"",IF((I95=""),IF(('предв.результаты за курс'!L95="неуд"),"н/я",IF(('предв.результаты за курс'!L95="н/я"),"н/я",'предв.результаты за курс'!L95)),IF((R95&gt;34),"отл",IF((R95&gt;25),"хор",IF((R95&gt;16),"уд","неуд")))))</f>
        <v>отл</v>
      </c>
    </row>
    <row r="96" spans="1:19" ht="12.75" customHeight="1">
      <c r="A96" s="12">
        <v>3</v>
      </c>
      <c r="B96" s="18" t="s">
        <v>115</v>
      </c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20"/>
      <c r="R96" s="20">
        <f t="shared" si="4"/>
        <v>0</v>
      </c>
      <c r="S96" s="21" t="str">
        <f>IF((R96=""),"",IF((I96=""),IF(('предв.результаты за курс'!L96="неуд"),"н/я",IF(('предв.результаты за курс'!L96="н/я"),"н/я",'предв.результаты за курс'!L96)),IF((R96&gt;34),"отл",IF((R96&gt;25),"хор",IF((R96&gt;16),"уд","неуд")))))</f>
        <v>н/я</v>
      </c>
    </row>
    <row r="97" spans="1:19" ht="12.75" customHeight="1">
      <c r="A97" s="65">
        <v>4</v>
      </c>
      <c r="B97" s="66" t="s">
        <v>116</v>
      </c>
      <c r="C97" s="67">
        <v>5</v>
      </c>
      <c r="D97" s="68">
        <v>2</v>
      </c>
      <c r="E97" s="68">
        <v>4</v>
      </c>
      <c r="F97" s="68">
        <v>2</v>
      </c>
      <c r="G97" s="68">
        <v>6</v>
      </c>
      <c r="H97" s="68">
        <v>5</v>
      </c>
      <c r="I97" s="68" t="s">
        <v>211</v>
      </c>
      <c r="J97" s="68"/>
      <c r="K97" s="68"/>
      <c r="L97" s="68"/>
      <c r="M97" s="68"/>
      <c r="N97" s="68"/>
      <c r="O97" s="68"/>
      <c r="P97" s="68"/>
      <c r="Q97" s="69"/>
      <c r="R97" s="69">
        <f t="shared" si="4"/>
        <v>35</v>
      </c>
      <c r="S97" s="70" t="str">
        <f>IF((R97=""),"",IF((I97=""),IF(('предв.результаты за курс'!L97="неуд"),"н/я",IF(('предв.результаты за курс'!L97="н/я"),"н/я",'предв.результаты за курс'!L97)),IF((R97&gt;34),"отл",IF((R97&gt;25),"хор",IF((R97&gt;16),"уд","неуд")))))</f>
        <v>отл</v>
      </c>
    </row>
    <row r="98" spans="1:19" ht="12.75" customHeight="1">
      <c r="A98" s="65">
        <v>5</v>
      </c>
      <c r="B98" s="66" t="s">
        <v>117</v>
      </c>
      <c r="C98" s="67">
        <v>6</v>
      </c>
      <c r="D98" s="68"/>
      <c r="E98" s="68">
        <v>6</v>
      </c>
      <c r="F98" s="68"/>
      <c r="G98" s="68">
        <v>4</v>
      </c>
      <c r="H98" s="68">
        <v>0</v>
      </c>
      <c r="I98" s="68" t="s">
        <v>211</v>
      </c>
      <c r="J98" s="68"/>
      <c r="K98" s="68"/>
      <c r="L98" s="68"/>
      <c r="M98" s="68"/>
      <c r="N98" s="68"/>
      <c r="O98" s="68"/>
      <c r="P98" s="68"/>
      <c r="Q98" s="69"/>
      <c r="R98" s="69">
        <f t="shared" si="4"/>
        <v>20</v>
      </c>
      <c r="S98" s="70" t="str">
        <f>IF((R98=""),"",IF((I98=""),IF(('предв.результаты за курс'!L98="неуд"),"н/я",IF(('предв.результаты за курс'!L98="н/я"),"н/я",'предв.результаты за курс'!L98)),IF((R98&gt;34),"отл",IF((R98&gt;25),"хор",IF((R98&gt;16),"уд","неуд")))))</f>
        <v>уд</v>
      </c>
    </row>
    <row r="99" spans="1:19" ht="12.75" customHeight="1">
      <c r="A99" s="12">
        <v>6</v>
      </c>
      <c r="B99" s="18" t="s">
        <v>118</v>
      </c>
      <c r="C99" s="19">
        <v>2</v>
      </c>
      <c r="D99" s="15"/>
      <c r="E99" s="15"/>
      <c r="F99" s="15">
        <v>0</v>
      </c>
      <c r="G99" s="15">
        <v>0</v>
      </c>
      <c r="H99" s="15">
        <v>0</v>
      </c>
      <c r="I99" s="15" t="s">
        <v>211</v>
      </c>
      <c r="J99" s="15"/>
      <c r="K99" s="15"/>
      <c r="L99" s="15"/>
      <c r="M99" s="15"/>
      <c r="N99" s="15"/>
      <c r="O99" s="15"/>
      <c r="P99" s="15"/>
      <c r="Q99" s="20"/>
      <c r="R99" s="20">
        <f t="shared" si="4"/>
        <v>2</v>
      </c>
      <c r="S99" s="21" t="str">
        <f>IF((R99=""),"",IF((I99=""),IF(('предв.результаты за курс'!L99="неуд"),"н/я",IF(('предв.результаты за курс'!L99="н/я"),"н/я",'предв.результаты за курс'!L99)),IF((R99&gt;34),"отл",IF((R99&gt;25),"хор",IF((R99&gt;16),"уд","неуд")))))</f>
        <v>неуд</v>
      </c>
    </row>
    <row r="100" spans="1:19" ht="12.75" customHeight="1">
      <c r="A100" s="12">
        <v>7</v>
      </c>
      <c r="B100" s="18" t="s">
        <v>119</v>
      </c>
      <c r="C100" s="19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2</v>
      </c>
      <c r="I100" s="15" t="s">
        <v>211</v>
      </c>
      <c r="J100" s="15"/>
      <c r="K100" s="15"/>
      <c r="L100" s="15"/>
      <c r="M100" s="15"/>
      <c r="N100" s="15"/>
      <c r="O100" s="15"/>
      <c r="P100" s="15"/>
      <c r="Q100" s="20"/>
      <c r="R100" s="20">
        <f t="shared" si="4"/>
        <v>4</v>
      </c>
      <c r="S100" s="21" t="str">
        <f>IF((R100=""),"",IF((I100=""),IF(('предв.результаты за курс'!L100="неуд"),"н/я",IF(('предв.результаты за курс'!L100="н/я"),"н/я",'предв.результаты за курс'!L100)),IF((R100&gt;34),"отл",IF((R100&gt;25),"хор",IF((R100&gt;16),"уд","неуд")))))</f>
        <v>неуд</v>
      </c>
    </row>
    <row r="101" spans="1:19" ht="12.75" customHeight="1">
      <c r="A101" s="12">
        <v>8</v>
      </c>
      <c r="B101" s="18" t="s">
        <v>120</v>
      </c>
      <c r="C101" s="19">
        <v>0</v>
      </c>
      <c r="D101" s="15">
        <v>0</v>
      </c>
      <c r="E101" s="15">
        <v>6</v>
      </c>
      <c r="F101" s="15">
        <v>0</v>
      </c>
      <c r="G101" s="15">
        <v>4</v>
      </c>
      <c r="H101" s="15">
        <v>1</v>
      </c>
      <c r="I101" s="15" t="s">
        <v>211</v>
      </c>
      <c r="J101" s="15"/>
      <c r="K101" s="15"/>
      <c r="L101" s="15"/>
      <c r="M101" s="15"/>
      <c r="N101" s="15"/>
      <c r="O101" s="15"/>
      <c r="P101" s="15"/>
      <c r="Q101" s="20"/>
      <c r="R101" s="20">
        <f t="shared" si="4"/>
        <v>16</v>
      </c>
      <c r="S101" s="21" t="str">
        <f>IF((R101=""),"",IF((I101=""),IF(('предв.результаты за курс'!L101="неуд"),"н/я",IF(('предв.результаты за курс'!L101="н/я"),"н/я",'предв.результаты за курс'!L101)),IF((R101&gt;34),"отл",IF((R101&gt;25),"хор",IF((R101&gt;16),"уд","неуд")))))</f>
        <v>неуд</v>
      </c>
    </row>
    <row r="102" spans="1:19" ht="12.75" customHeight="1">
      <c r="A102" s="65">
        <v>9</v>
      </c>
      <c r="B102" s="66" t="s">
        <v>121</v>
      </c>
      <c r="C102" s="67">
        <v>6</v>
      </c>
      <c r="D102" s="68">
        <v>0</v>
      </c>
      <c r="E102" s="68">
        <v>6</v>
      </c>
      <c r="F102" s="68">
        <v>4</v>
      </c>
      <c r="G102" s="68">
        <v>6</v>
      </c>
      <c r="H102" s="68">
        <v>5</v>
      </c>
      <c r="I102" s="68" t="s">
        <v>211</v>
      </c>
      <c r="J102" s="68"/>
      <c r="K102" s="68"/>
      <c r="L102" s="68"/>
      <c r="M102" s="68"/>
      <c r="N102" s="68"/>
      <c r="O102" s="68"/>
      <c r="P102" s="68"/>
      <c r="Q102" s="69"/>
      <c r="R102" s="69">
        <f t="shared" si="4"/>
        <v>38</v>
      </c>
      <c r="S102" s="70" t="str">
        <f>IF((R102=""),"",IF((I102=""),IF(('предв.результаты за курс'!L102="неуд"),"н/я",IF(('предв.результаты за курс'!L102="н/я"),"н/я",'предв.результаты за курс'!L102)),IF((R102&gt;34),"отл",IF((R102&gt;25),"хор",IF((R102&gt;16),"уд","неуд")))))</f>
        <v>отл</v>
      </c>
    </row>
    <row r="103" spans="1:19" ht="12.75" customHeight="1">
      <c r="A103" s="12">
        <v>10</v>
      </c>
      <c r="B103" s="18" t="s">
        <v>122</v>
      </c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20"/>
      <c r="R103" s="20">
        <f t="shared" si="4"/>
        <v>0</v>
      </c>
      <c r="S103" s="21" t="str">
        <f>IF((R103=""),"",IF((I103=""),IF(('предв.результаты за курс'!L103="неуд"),"н/я",IF(('предв.результаты за курс'!L103="н/я"),"н/я",'предв.результаты за курс'!L103)),IF((R103&gt;34),"отл",IF((R103&gt;25),"хор",IF((R103&gt;16),"уд","неуд")))))</f>
        <v>н/я</v>
      </c>
    </row>
    <row r="104" spans="1:19" ht="12.75" customHeight="1">
      <c r="A104" s="12">
        <v>11</v>
      </c>
      <c r="B104" s="18" t="s">
        <v>123</v>
      </c>
      <c r="C104" s="19">
        <v>6</v>
      </c>
      <c r="D104" s="15">
        <v>0</v>
      </c>
      <c r="E104" s="15">
        <v>0</v>
      </c>
      <c r="F104" s="15">
        <v>0</v>
      </c>
      <c r="G104" s="15">
        <v>2</v>
      </c>
      <c r="H104" s="15">
        <v>0</v>
      </c>
      <c r="I104" s="15" t="s">
        <v>211</v>
      </c>
      <c r="J104" s="15"/>
      <c r="K104" s="15"/>
      <c r="L104" s="15"/>
      <c r="M104" s="15"/>
      <c r="N104" s="15"/>
      <c r="O104" s="15"/>
      <c r="P104" s="15"/>
      <c r="Q104" s="20"/>
      <c r="R104" s="20">
        <f t="shared" si="4"/>
        <v>10</v>
      </c>
      <c r="S104" s="21" t="str">
        <f>IF((R104=""),"",IF((I104=""),IF(('предв.результаты за курс'!L104="неуд"),"н/я",IF(('предв.результаты за курс'!L104="н/я"),"н/я",'предв.результаты за курс'!L104)),IF((R104&gt;34),"отл",IF((R104&gt;25),"хор",IF((R104&gt;16),"уд","неуд")))))</f>
        <v>неуд</v>
      </c>
    </row>
    <row r="105" spans="1:19" ht="12.75" customHeight="1">
      <c r="A105" s="12">
        <v>12</v>
      </c>
      <c r="B105" s="18" t="s">
        <v>124</v>
      </c>
      <c r="C105" s="19">
        <v>4</v>
      </c>
      <c r="D105" s="15">
        <v>0</v>
      </c>
      <c r="E105" s="15">
        <v>5</v>
      </c>
      <c r="F105" s="15">
        <v>0</v>
      </c>
      <c r="G105" s="15">
        <v>0</v>
      </c>
      <c r="H105" s="15">
        <v>0</v>
      </c>
      <c r="I105" s="15" t="s">
        <v>211</v>
      </c>
      <c r="J105" s="15"/>
      <c r="K105" s="15"/>
      <c r="L105" s="15"/>
      <c r="M105" s="15"/>
      <c r="N105" s="15"/>
      <c r="O105" s="15"/>
      <c r="P105" s="15"/>
      <c r="Q105" s="20"/>
      <c r="R105" s="20">
        <f t="shared" si="4"/>
        <v>9</v>
      </c>
      <c r="S105" s="21" t="str">
        <f>IF((R105=""),"",IF((I105=""),IF(('предв.результаты за курс'!L105="неуд"),"н/я",IF(('предв.результаты за курс'!L105="н/я"),"н/я",'предв.результаты за курс'!L105)),IF((R105&gt;34),"отл",IF((R105&gt;25),"хор",IF((R105&gt;16),"уд","неуд")))))</f>
        <v>неуд</v>
      </c>
    </row>
    <row r="106" spans="1:19" ht="12.75" customHeight="1">
      <c r="A106" s="65">
        <v>13</v>
      </c>
      <c r="B106" s="66" t="s">
        <v>125</v>
      </c>
      <c r="C106" s="67">
        <v>4</v>
      </c>
      <c r="D106" s="68">
        <v>0</v>
      </c>
      <c r="E106" s="68">
        <v>2</v>
      </c>
      <c r="F106" s="68">
        <v>0</v>
      </c>
      <c r="G106" s="68">
        <v>4</v>
      </c>
      <c r="H106" s="68">
        <v>6</v>
      </c>
      <c r="I106" s="68" t="s">
        <v>211</v>
      </c>
      <c r="J106" s="68"/>
      <c r="K106" s="68"/>
      <c r="L106" s="68"/>
      <c r="M106" s="68"/>
      <c r="N106" s="68"/>
      <c r="O106" s="68"/>
      <c r="P106" s="68"/>
      <c r="Q106" s="69"/>
      <c r="R106" s="69">
        <f t="shared" si="4"/>
        <v>26</v>
      </c>
      <c r="S106" s="70" t="str">
        <f>IF((R106=""),"",IF((I106=""),IF(('предв.результаты за курс'!L106="неуд"),"н/я",IF(('предв.результаты за курс'!L106="н/я"),"н/я",'предв.результаты за курс'!L106)),IF((R106&gt;34),"отл",IF((R106&gt;25),"хор",IF((R106&gt;16),"уд","неуд")))))</f>
        <v>хор</v>
      </c>
    </row>
    <row r="107" spans="1:19" ht="12.75" customHeight="1">
      <c r="A107" s="65">
        <v>14</v>
      </c>
      <c r="B107" s="66" t="s">
        <v>126</v>
      </c>
      <c r="C107" s="67">
        <v>6</v>
      </c>
      <c r="D107" s="68">
        <v>1</v>
      </c>
      <c r="E107" s="68">
        <v>4</v>
      </c>
      <c r="F107" s="68">
        <v>4</v>
      </c>
      <c r="G107" s="68">
        <v>4</v>
      </c>
      <c r="H107" s="68">
        <v>6</v>
      </c>
      <c r="I107" s="68" t="s">
        <v>211</v>
      </c>
      <c r="J107" s="68"/>
      <c r="K107" s="68"/>
      <c r="L107" s="68"/>
      <c r="M107" s="68"/>
      <c r="N107" s="68"/>
      <c r="O107" s="68"/>
      <c r="P107" s="68"/>
      <c r="Q107" s="69"/>
      <c r="R107" s="69">
        <f t="shared" si="4"/>
        <v>35</v>
      </c>
      <c r="S107" s="70" t="str">
        <f>IF((R107=""),"",IF((I107=""),IF(('предв.результаты за курс'!L107="неуд"),"н/я",IF(('предв.результаты за курс'!L107="н/я"),"н/я",'предв.результаты за курс'!L107)),IF((R107&gt;34),"отл",IF((R107&gt;25),"хор",IF((R107&gt;16),"уд","неуд")))))</f>
        <v>отл</v>
      </c>
    </row>
    <row r="108" spans="1:19" ht="12.75" customHeight="1">
      <c r="A108" s="12">
        <v>15</v>
      </c>
      <c r="B108" s="18" t="s">
        <v>127</v>
      </c>
      <c r="C108" s="19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 t="s">
        <v>211</v>
      </c>
      <c r="J108" s="15"/>
      <c r="K108" s="15"/>
      <c r="L108" s="15"/>
      <c r="M108" s="15"/>
      <c r="N108" s="15"/>
      <c r="O108" s="15"/>
      <c r="P108" s="15"/>
      <c r="Q108" s="20"/>
      <c r="R108" s="20">
        <f t="shared" si="4"/>
        <v>0</v>
      </c>
      <c r="S108" s="21" t="str">
        <f>IF((R108=""),"",IF((I108=""),IF(('предв.результаты за курс'!L108="неуд"),"н/я",IF(('предв.результаты за курс'!L108="н/я"),"н/я",'предв.результаты за курс'!L108)),IF((R108&gt;34),"отл",IF((R108&gt;25),"хор",IF((R108&gt;16),"уд","неуд")))))</f>
        <v>неуд</v>
      </c>
    </row>
    <row r="109" spans="1:19" ht="12.75" customHeight="1">
      <c r="A109" s="12">
        <v>16</v>
      </c>
      <c r="B109" s="18" t="s">
        <v>128</v>
      </c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20"/>
      <c r="R109" s="20">
        <f t="shared" si="4"/>
        <v>0</v>
      </c>
      <c r="S109" s="21" t="str">
        <f>IF((R109=""),"",IF((I109=""),IF(('предв.результаты за курс'!L109="неуд"),"н/я",IF(('предв.результаты за курс'!L109="н/я"),"н/я",'предв.результаты за курс'!L109)),IF((R109&gt;34),"отл",IF((R109&gt;25),"хор",IF((R109&gt;16),"уд","неуд")))))</f>
        <v>н/я</v>
      </c>
    </row>
    <row r="110" spans="1:19" ht="12.75" customHeight="1">
      <c r="A110" s="65">
        <v>17</v>
      </c>
      <c r="B110" s="66" t="s">
        <v>129</v>
      </c>
      <c r="C110" s="67">
        <v>4</v>
      </c>
      <c r="D110" s="68"/>
      <c r="E110" s="68">
        <v>2</v>
      </c>
      <c r="F110" s="68">
        <v>0</v>
      </c>
      <c r="G110" s="68">
        <v>6</v>
      </c>
      <c r="H110" s="68">
        <v>4</v>
      </c>
      <c r="I110" s="68" t="s">
        <v>211</v>
      </c>
      <c r="J110" s="68"/>
      <c r="K110" s="68"/>
      <c r="L110" s="68"/>
      <c r="M110" s="68"/>
      <c r="N110" s="68"/>
      <c r="O110" s="68"/>
      <c r="P110" s="68"/>
      <c r="Q110" s="69"/>
      <c r="R110" s="69">
        <f t="shared" si="4"/>
        <v>26</v>
      </c>
      <c r="S110" s="70" t="str">
        <f>IF((R110=""),"",IF((I110=""),IF(('предв.результаты за курс'!L110="неуд"),"н/я",IF(('предв.результаты за курс'!L110="н/я"),"н/я",'предв.результаты за курс'!L110)),IF((R110&gt;34),"отл",IF((R110&gt;25),"хор",IF((R110&gt;16),"уд","неуд")))))</f>
        <v>хор</v>
      </c>
    </row>
    <row r="111" spans="1:19" ht="12.75" customHeight="1">
      <c r="A111" s="12">
        <v>18</v>
      </c>
      <c r="B111" s="18" t="s">
        <v>130</v>
      </c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20"/>
      <c r="R111" s="20">
        <f t="shared" si="4"/>
        <v>0</v>
      </c>
      <c r="S111" s="21" t="str">
        <f>IF((R111=""),"",IF((I111=""),IF(('предв.результаты за курс'!L111="неуд"),"н/я",IF(('предв.результаты за курс'!L111="н/я"),"н/я",'предв.результаты за курс'!L111)),IF((R111&gt;34),"отл",IF((R111&gt;25),"хор",IF((R111&gt;16),"уд","неуд")))))</f>
        <v>н/я</v>
      </c>
    </row>
    <row r="112" spans="1:19" ht="12.75" customHeight="1">
      <c r="A112" s="12">
        <v>19</v>
      </c>
      <c r="B112" s="18" t="s">
        <v>131</v>
      </c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20"/>
      <c r="R112" s="20">
        <f t="shared" si="4"/>
        <v>0</v>
      </c>
      <c r="S112" s="21" t="str">
        <f>IF((R112=""),"",IF((I112=""),IF(('предв.результаты за курс'!L112="неуд"),"н/я",IF(('предв.результаты за курс'!L112="н/я"),"н/я",'предв.результаты за курс'!L112)),IF((R112&gt;34),"отл",IF((R112&gt;25),"хор",IF((R112&gt;16),"уд","неуд")))))</f>
        <v>н/я</v>
      </c>
    </row>
    <row r="113" spans="1:19" ht="12.75" customHeight="1">
      <c r="A113" s="12"/>
      <c r="B113" s="34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20"/>
      <c r="R113" s="20">
        <f t="shared" si="4"/>
      </c>
      <c r="S113" s="21">
        <f>IF((R113=""),"",IF((I113=""),IF(('предв.результаты за курс'!L113="неуд"),"н/я",IF(('предв.результаты за курс'!L113="н/я"),"н/я",'предв.результаты за курс'!L113)),IF((R113&gt;34),"отл",IF((R113&gt;25),"хор",IF((R113&gt;16),"уд","неуд")))))</f>
      </c>
    </row>
    <row r="114" spans="1:19" ht="35.25" customHeight="1">
      <c r="A114" s="38"/>
      <c r="B114" s="71" t="s">
        <v>217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20"/>
      <c r="R114" s="20"/>
      <c r="S114" s="21">
        <f>IF((R114=""),"",IF((I114=""),IF(('предв.результаты за курс'!L114="неуд"),"н/я",IF(('предв.результаты за курс'!L114="н/я"),"н/я",'предв.результаты за курс'!L114)),IF((R114&gt;34),"отл",IF((R114&gt;25),"хор",IF((R114&gt;16),"уд","неуд")))))</f>
      </c>
    </row>
    <row r="115" spans="1:19" ht="12.75" customHeight="1">
      <c r="A115" s="8" t="s">
        <v>133</v>
      </c>
      <c r="B115" s="9" t="s">
        <v>6</v>
      </c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20"/>
      <c r="R115" s="20"/>
      <c r="S115" s="21">
        <f>IF((R115=""),"",IF((I115=""),IF(('предв.результаты за курс'!L115="неуд"),"н/я",IF(('предв.результаты за курс'!L115="н/я"),"н/я",'предв.результаты за курс'!L115)),IF((R115&gt;34),"отл",IF((R115&gt;25),"хор",IF((R115&gt;16),"уд","неуд")))))</f>
      </c>
    </row>
    <row r="116" spans="1:19" ht="12.75" customHeight="1">
      <c r="A116" s="65">
        <v>1</v>
      </c>
      <c r="B116" s="66" t="s">
        <v>134</v>
      </c>
      <c r="C116" s="67">
        <v>6</v>
      </c>
      <c r="D116" s="68">
        <v>0</v>
      </c>
      <c r="E116" s="68">
        <v>4</v>
      </c>
      <c r="F116" s="68">
        <v>6</v>
      </c>
      <c r="G116" s="68">
        <v>6</v>
      </c>
      <c r="H116" s="68">
        <v>6</v>
      </c>
      <c r="I116" s="68" t="s">
        <v>211</v>
      </c>
      <c r="J116" s="68"/>
      <c r="K116" s="68"/>
      <c r="L116" s="68"/>
      <c r="M116" s="68"/>
      <c r="N116" s="68"/>
      <c r="O116" s="68"/>
      <c r="P116" s="68"/>
      <c r="Q116" s="69"/>
      <c r="R116" s="69">
        <f aca="true" t="shared" si="5" ref="R116:R138">IF((B116=""),"",(SUM(C116:H116)+SUM(G116:H116)))</f>
        <v>40</v>
      </c>
      <c r="S116" s="70" t="str">
        <f>IF((R116=""),"",IF((I116=""),IF(('предв.результаты за курс'!L116="неуд"),"н/я",IF(('предв.результаты за курс'!L116="н/я"),"н/я",'предв.результаты за курс'!L116)),IF((R116&gt;34),"отл",IF((R116&gt;25),"хор",IF((R116&gt;16),"уд","неуд")))))</f>
        <v>отл</v>
      </c>
    </row>
    <row r="117" spans="1:19" ht="12.75" customHeight="1">
      <c r="A117" s="65">
        <v>2</v>
      </c>
      <c r="B117" s="66" t="s">
        <v>135</v>
      </c>
      <c r="C117" s="67">
        <v>6</v>
      </c>
      <c r="D117" s="68">
        <v>5</v>
      </c>
      <c r="E117" s="68">
        <v>6</v>
      </c>
      <c r="F117" s="68">
        <v>6</v>
      </c>
      <c r="G117" s="68">
        <v>5</v>
      </c>
      <c r="H117" s="68">
        <v>5</v>
      </c>
      <c r="I117" s="68" t="s">
        <v>211</v>
      </c>
      <c r="J117" s="68"/>
      <c r="K117" s="68"/>
      <c r="L117" s="68"/>
      <c r="M117" s="68"/>
      <c r="N117" s="68"/>
      <c r="O117" s="68"/>
      <c r="P117" s="68"/>
      <c r="Q117" s="69"/>
      <c r="R117" s="69">
        <f t="shared" si="5"/>
        <v>43</v>
      </c>
      <c r="S117" s="70" t="str">
        <f>IF((R117=""),"",IF((I117=""),IF(('предв.результаты за курс'!L117="неуд"),"н/я",IF(('предв.результаты за курс'!L117="н/я"),"н/я",'предв.результаты за курс'!L117)),IF((R117&gt;34),"отл",IF((R117&gt;25),"хор",IF((R117&gt;16),"уд","неуд")))))</f>
        <v>отл</v>
      </c>
    </row>
    <row r="118" spans="1:19" ht="12.75" customHeight="1">
      <c r="A118" s="65">
        <v>3</v>
      </c>
      <c r="B118" s="66" t="s">
        <v>136</v>
      </c>
      <c r="C118" s="67">
        <v>2</v>
      </c>
      <c r="D118" s="68"/>
      <c r="E118" s="68">
        <v>6</v>
      </c>
      <c r="F118" s="68">
        <v>0</v>
      </c>
      <c r="G118" s="68">
        <v>1</v>
      </c>
      <c r="H118" s="68">
        <v>6</v>
      </c>
      <c r="I118" s="68" t="s">
        <v>211</v>
      </c>
      <c r="J118" s="68"/>
      <c r="K118" s="68"/>
      <c r="L118" s="68"/>
      <c r="M118" s="68"/>
      <c r="N118" s="68"/>
      <c r="O118" s="68"/>
      <c r="P118" s="68"/>
      <c r="Q118" s="69"/>
      <c r="R118" s="69">
        <f t="shared" si="5"/>
        <v>22</v>
      </c>
      <c r="S118" s="70" t="str">
        <f>IF((R118=""),"",IF((I118=""),IF(('предв.результаты за курс'!L118="неуд"),"н/я",IF(('предв.результаты за курс'!L118="н/я"),"н/я",'предв.результаты за курс'!L118)),IF((R118&gt;34),"отл",IF((R118&gt;25),"хор",IF((R118&gt;16),"уд","неуд")))))</f>
        <v>уд</v>
      </c>
    </row>
    <row r="119" spans="1:19" ht="12.75" customHeight="1">
      <c r="A119" s="65">
        <v>4</v>
      </c>
      <c r="B119" s="66" t="s">
        <v>137</v>
      </c>
      <c r="C119" s="67">
        <v>4</v>
      </c>
      <c r="D119" s="68">
        <v>0</v>
      </c>
      <c r="E119" s="68">
        <v>2</v>
      </c>
      <c r="F119" s="68">
        <v>4</v>
      </c>
      <c r="G119" s="68">
        <v>2</v>
      </c>
      <c r="H119" s="68">
        <v>6</v>
      </c>
      <c r="I119" s="68" t="s">
        <v>211</v>
      </c>
      <c r="J119" s="68"/>
      <c r="K119" s="68"/>
      <c r="L119" s="68"/>
      <c r="M119" s="68"/>
      <c r="N119" s="68"/>
      <c r="O119" s="68"/>
      <c r="P119" s="68"/>
      <c r="Q119" s="69"/>
      <c r="R119" s="69">
        <f t="shared" si="5"/>
        <v>26</v>
      </c>
      <c r="S119" s="70" t="str">
        <f>IF((R119=""),"",IF((I119=""),IF(('предв.результаты за курс'!L119="неуд"),"н/я",IF(('предв.результаты за курс'!L119="н/я"),"н/я",'предв.результаты за курс'!L119)),IF((R119&gt;34),"отл",IF((R119&gt;25),"хор",IF((R119&gt;16),"уд","неуд")))))</f>
        <v>хор</v>
      </c>
    </row>
    <row r="120" spans="1:19" ht="12.75" customHeight="1">
      <c r="A120" s="65">
        <v>5</v>
      </c>
      <c r="B120" s="66" t="s">
        <v>138</v>
      </c>
      <c r="C120" s="67">
        <v>6</v>
      </c>
      <c r="D120" s="68">
        <v>6</v>
      </c>
      <c r="E120" s="68">
        <v>6</v>
      </c>
      <c r="F120" s="68">
        <v>0</v>
      </c>
      <c r="G120" s="68">
        <v>6</v>
      </c>
      <c r="H120" s="68">
        <v>6</v>
      </c>
      <c r="I120" s="68" t="s">
        <v>211</v>
      </c>
      <c r="J120" s="68"/>
      <c r="K120" s="68"/>
      <c r="L120" s="68"/>
      <c r="M120" s="68"/>
      <c r="N120" s="68"/>
      <c r="O120" s="68"/>
      <c r="P120" s="68"/>
      <c r="Q120" s="69"/>
      <c r="R120" s="69">
        <f t="shared" si="5"/>
        <v>42</v>
      </c>
      <c r="S120" s="70" t="str">
        <f>IF((R120=""),"",IF((I120=""),IF(('предв.результаты за курс'!L120="неуд"),"н/я",IF(('предв.результаты за курс'!L120="н/я"),"н/я",'предв.результаты за курс'!L120)),IF((R120&gt;34),"отл",IF((R120&gt;25),"хор",IF((R120&gt;16),"уд","неуд")))))</f>
        <v>отл</v>
      </c>
    </row>
    <row r="121" spans="1:19" ht="12.75" customHeight="1">
      <c r="A121" s="11">
        <v>6</v>
      </c>
      <c r="B121" s="34" t="s">
        <v>139</v>
      </c>
      <c r="C121" s="37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4"/>
      <c r="R121" s="54">
        <f t="shared" si="5"/>
        <v>0</v>
      </c>
      <c r="S121" s="21" t="str">
        <f>IF((R121=""),"",IF((I121=""),IF(('предв.результаты за курс'!L121="неуд"),"н/я",IF(('предв.результаты за курс'!L121="н/я"),"н/я",'предв.результаты за курс'!L121)),IF((R121&gt;34),"отл",IF((R121&gt;25),"хор",IF((R121&gt;16),"уд","неуд")))))</f>
        <v>н/я</v>
      </c>
    </row>
    <row r="122" spans="1:19" ht="12.75" customHeight="1">
      <c r="A122" s="65">
        <v>7</v>
      </c>
      <c r="B122" s="66" t="s">
        <v>140</v>
      </c>
      <c r="C122" s="67">
        <v>5</v>
      </c>
      <c r="D122" s="68"/>
      <c r="E122" s="68">
        <v>6</v>
      </c>
      <c r="F122" s="68"/>
      <c r="G122" s="68"/>
      <c r="H122" s="68">
        <v>5</v>
      </c>
      <c r="I122" s="68"/>
      <c r="J122" s="68"/>
      <c r="K122" s="68"/>
      <c r="L122" s="68"/>
      <c r="M122" s="68"/>
      <c r="N122" s="68"/>
      <c r="O122" s="68"/>
      <c r="P122" s="68"/>
      <c r="Q122" s="69"/>
      <c r="R122" s="69">
        <f t="shared" si="5"/>
        <v>21</v>
      </c>
      <c r="S122" s="70" t="str">
        <f>IF((R122=""),"",IF((I122=""),IF(('предв.результаты за курс'!L122="неуд"),"н/я",IF(('предв.результаты за курс'!L122="н/я"),"н/я",'предв.результаты за курс'!L122)),IF((R122&gt;34),"отл",IF((R122&gt;25),"хор",IF((R122&gt;16),"уд","неуд")))))</f>
        <v>хор</v>
      </c>
    </row>
    <row r="123" spans="1:19" ht="12.75" customHeight="1">
      <c r="A123" s="65">
        <v>8</v>
      </c>
      <c r="B123" s="66" t="s">
        <v>141</v>
      </c>
      <c r="C123" s="67">
        <v>6</v>
      </c>
      <c r="D123" s="68">
        <v>0</v>
      </c>
      <c r="E123" s="68">
        <v>0</v>
      </c>
      <c r="F123" s="68">
        <v>4</v>
      </c>
      <c r="G123" s="68">
        <v>6</v>
      </c>
      <c r="H123" s="68">
        <v>6</v>
      </c>
      <c r="I123" s="68" t="s">
        <v>211</v>
      </c>
      <c r="J123" s="68"/>
      <c r="K123" s="68"/>
      <c r="L123" s="68"/>
      <c r="M123" s="68"/>
      <c r="N123" s="68"/>
      <c r="O123" s="68"/>
      <c r="P123" s="68"/>
      <c r="Q123" s="69"/>
      <c r="R123" s="69">
        <f t="shared" si="5"/>
        <v>34</v>
      </c>
      <c r="S123" s="70" t="str">
        <f>IF((R123=""),"",IF((I123=""),IF(('предв.результаты за курс'!L123="неуд"),"н/я",IF(('предв.результаты за курс'!L123="н/я"),"н/я",'предв.результаты за курс'!L123)),IF((R123&gt;34),"отл",IF((R123&gt;25),"хор",IF((R123&gt;16),"уд","неуд")))))</f>
        <v>хор</v>
      </c>
    </row>
    <row r="124" spans="1:19" ht="12.75" customHeight="1">
      <c r="A124" s="65">
        <v>9</v>
      </c>
      <c r="B124" s="66" t="s">
        <v>142</v>
      </c>
      <c r="C124" s="67">
        <v>5</v>
      </c>
      <c r="D124" s="68">
        <v>6</v>
      </c>
      <c r="E124" s="68">
        <v>6</v>
      </c>
      <c r="F124" s="68">
        <v>5</v>
      </c>
      <c r="G124" s="68">
        <v>5</v>
      </c>
      <c r="H124" s="68">
        <v>5</v>
      </c>
      <c r="I124" s="68" t="s">
        <v>211</v>
      </c>
      <c r="J124" s="68"/>
      <c r="K124" s="68"/>
      <c r="L124" s="68"/>
      <c r="M124" s="68"/>
      <c r="N124" s="68"/>
      <c r="O124" s="68"/>
      <c r="P124" s="68"/>
      <c r="Q124" s="69"/>
      <c r="R124" s="69">
        <f t="shared" si="5"/>
        <v>42</v>
      </c>
      <c r="S124" s="70" t="str">
        <f>IF((R124=""),"",IF((I124=""),IF(('предв.результаты за курс'!L124="неуд"),"н/я",IF(('предв.результаты за курс'!L124="н/я"),"н/я",'предв.результаты за курс'!L124)),IF((R124&gt;34),"отл",IF((R124&gt;25),"хор",IF((R124&gt;16),"уд","неуд")))))</f>
        <v>отл</v>
      </c>
    </row>
    <row r="125" spans="1:19" ht="12.75" customHeight="1">
      <c r="A125" s="65">
        <v>10</v>
      </c>
      <c r="B125" s="66" t="s">
        <v>143</v>
      </c>
      <c r="C125" s="67">
        <v>6</v>
      </c>
      <c r="D125" s="68"/>
      <c r="E125" s="68">
        <v>6</v>
      </c>
      <c r="F125" s="68">
        <v>6</v>
      </c>
      <c r="G125" s="68"/>
      <c r="H125" s="68">
        <v>6</v>
      </c>
      <c r="I125" s="68" t="s">
        <v>211</v>
      </c>
      <c r="J125" s="68"/>
      <c r="K125" s="68"/>
      <c r="L125" s="68"/>
      <c r="M125" s="68"/>
      <c r="N125" s="68"/>
      <c r="O125" s="68"/>
      <c r="P125" s="68"/>
      <c r="Q125" s="69"/>
      <c r="R125" s="69">
        <f t="shared" si="5"/>
        <v>30</v>
      </c>
      <c r="S125" s="70" t="str">
        <f>IF((R125=""),"",IF((I125=""),IF(('предв.результаты за курс'!L125="неуд"),"н/я",IF(('предв.результаты за курс'!L125="н/я"),"н/я",'предв.результаты за курс'!L125)),IF((R125&gt;34),"отл",IF((R125&gt;25),"хор",IF((R125&gt;16),"уд","неуд")))))</f>
        <v>хор</v>
      </c>
    </row>
    <row r="126" spans="1:19" ht="12.75" customHeight="1">
      <c r="A126" s="65">
        <v>11</v>
      </c>
      <c r="B126" s="66" t="s">
        <v>144</v>
      </c>
      <c r="C126" s="67">
        <v>4</v>
      </c>
      <c r="D126" s="68">
        <v>0</v>
      </c>
      <c r="E126" s="68">
        <v>4</v>
      </c>
      <c r="F126" s="68">
        <v>2</v>
      </c>
      <c r="G126" s="68">
        <v>0</v>
      </c>
      <c r="H126" s="68">
        <v>6</v>
      </c>
      <c r="I126" s="68" t="s">
        <v>211</v>
      </c>
      <c r="J126" s="68"/>
      <c r="K126" s="68"/>
      <c r="L126" s="68"/>
      <c r="M126" s="68"/>
      <c r="N126" s="68"/>
      <c r="O126" s="68"/>
      <c r="P126" s="68"/>
      <c r="Q126" s="69"/>
      <c r="R126" s="69">
        <f t="shared" si="5"/>
        <v>22</v>
      </c>
      <c r="S126" s="70" t="str">
        <f>IF((R126=""),"",IF((I126=""),IF(('предв.результаты за курс'!L126="неуд"),"н/я",IF(('предв.результаты за курс'!L126="н/я"),"н/я",'предв.результаты за курс'!L126)),IF((R126&gt;34),"отл",IF((R126&gt;25),"хор",IF((R126&gt;16),"уд","неуд")))))</f>
        <v>уд</v>
      </c>
    </row>
    <row r="127" spans="1:19" ht="12.75" customHeight="1">
      <c r="A127" s="65">
        <v>12</v>
      </c>
      <c r="B127" s="66" t="s">
        <v>145</v>
      </c>
      <c r="C127" s="67">
        <v>6</v>
      </c>
      <c r="D127" s="68">
        <v>0</v>
      </c>
      <c r="E127" s="68">
        <v>4</v>
      </c>
      <c r="F127" s="68">
        <v>1</v>
      </c>
      <c r="G127" s="68">
        <v>2</v>
      </c>
      <c r="H127" s="68">
        <v>4</v>
      </c>
      <c r="I127" s="68" t="s">
        <v>211</v>
      </c>
      <c r="J127" s="68"/>
      <c r="K127" s="68"/>
      <c r="L127" s="68"/>
      <c r="M127" s="68"/>
      <c r="N127" s="68"/>
      <c r="O127" s="68"/>
      <c r="P127" s="68"/>
      <c r="Q127" s="69"/>
      <c r="R127" s="69">
        <f t="shared" si="5"/>
        <v>23</v>
      </c>
      <c r="S127" s="70" t="str">
        <f>IF((R127=""),"",IF((I127=""),IF(('предв.результаты за курс'!L127="неуд"),"н/я",IF(('предв.результаты за курс'!L127="н/я"),"н/я",'предв.результаты за курс'!L127)),IF((R127&gt;34),"отл",IF((R127&gt;25),"хор",IF((R127&gt;16),"уд","неуд")))))</f>
        <v>уд</v>
      </c>
    </row>
    <row r="128" spans="1:19" ht="12.75" customHeight="1">
      <c r="A128" s="65">
        <v>13</v>
      </c>
      <c r="B128" s="66" t="s">
        <v>146</v>
      </c>
      <c r="C128" s="67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9"/>
      <c r="R128" s="69">
        <f t="shared" si="5"/>
        <v>0</v>
      </c>
      <c r="S128" s="70" t="s">
        <v>218</v>
      </c>
    </row>
    <row r="129" spans="1:19" ht="12.75" customHeight="1">
      <c r="A129" s="12">
        <v>14</v>
      </c>
      <c r="B129" s="18" t="s">
        <v>147</v>
      </c>
      <c r="C129" s="19">
        <v>4</v>
      </c>
      <c r="D129" s="15">
        <v>0</v>
      </c>
      <c r="E129" s="15">
        <v>4</v>
      </c>
      <c r="F129" s="15">
        <v>0</v>
      </c>
      <c r="G129" s="15">
        <v>1</v>
      </c>
      <c r="H129" s="15">
        <v>0</v>
      </c>
      <c r="I129" s="15" t="s">
        <v>211</v>
      </c>
      <c r="J129" s="15"/>
      <c r="K129" s="15"/>
      <c r="L129" s="15"/>
      <c r="M129" s="15"/>
      <c r="N129" s="15"/>
      <c r="O129" s="15"/>
      <c r="P129" s="15"/>
      <c r="Q129" s="20"/>
      <c r="R129" s="20">
        <f t="shared" si="5"/>
        <v>10</v>
      </c>
      <c r="S129" s="21" t="str">
        <f>IF((R129=""),"",IF((I129=""),IF(('предв.результаты за курс'!L129="неуд"),"н/я",IF(('предв.результаты за курс'!L129="н/я"),"н/я",'предв.результаты за курс'!L129)),IF((R129&gt;34),"отл",IF((R129&gt;25),"хор",IF((R129&gt;16),"уд","неуд")))))</f>
        <v>неуд</v>
      </c>
    </row>
    <row r="130" spans="1:19" ht="12.75" customHeight="1">
      <c r="A130" s="65">
        <v>15</v>
      </c>
      <c r="B130" s="66" t="s">
        <v>148</v>
      </c>
      <c r="C130" s="67">
        <v>4</v>
      </c>
      <c r="D130" s="68">
        <v>0</v>
      </c>
      <c r="E130" s="68">
        <v>0</v>
      </c>
      <c r="F130" s="68">
        <v>4</v>
      </c>
      <c r="G130" s="68">
        <v>2</v>
      </c>
      <c r="H130" s="68">
        <v>6</v>
      </c>
      <c r="I130" s="68" t="s">
        <v>211</v>
      </c>
      <c r="J130" s="68"/>
      <c r="K130" s="68"/>
      <c r="L130" s="68"/>
      <c r="M130" s="68"/>
      <c r="N130" s="68"/>
      <c r="O130" s="68"/>
      <c r="P130" s="68"/>
      <c r="Q130" s="69"/>
      <c r="R130" s="69">
        <f t="shared" si="5"/>
        <v>24</v>
      </c>
      <c r="S130" s="70" t="str">
        <f>IF((R130=""),"",IF((I130=""),IF(('предв.результаты за курс'!L130="неуд"),"н/я",IF(('предв.результаты за курс'!L130="н/я"),"н/я",'предв.результаты за курс'!L130)),IF((R130&gt;34),"отл",IF((R130&gt;25),"хор",IF((R130&gt;16),"уд","неуд")))))</f>
        <v>уд</v>
      </c>
    </row>
    <row r="131" spans="1:19" ht="12.75" customHeight="1">
      <c r="A131" s="65">
        <v>16</v>
      </c>
      <c r="B131" s="66" t="s">
        <v>149</v>
      </c>
      <c r="C131" s="67">
        <v>4</v>
      </c>
      <c r="D131" s="68">
        <v>5</v>
      </c>
      <c r="E131" s="68">
        <v>6</v>
      </c>
      <c r="F131" s="68">
        <v>2</v>
      </c>
      <c r="G131" s="68">
        <v>6</v>
      </c>
      <c r="H131" s="68">
        <v>6</v>
      </c>
      <c r="I131" s="68" t="s">
        <v>211</v>
      </c>
      <c r="J131" s="68"/>
      <c r="K131" s="68"/>
      <c r="L131" s="68"/>
      <c r="M131" s="68"/>
      <c r="N131" s="68"/>
      <c r="O131" s="68"/>
      <c r="P131" s="68"/>
      <c r="Q131" s="69"/>
      <c r="R131" s="69">
        <f t="shared" si="5"/>
        <v>41</v>
      </c>
      <c r="S131" s="70" t="str">
        <f>IF((R131=""),"",IF((I131=""),IF(('предв.результаты за курс'!L131="неуд"),"н/я",IF(('предв.результаты за курс'!L131="н/я"),"н/я",'предв.результаты за курс'!L131)),IF((R131&gt;34),"отл",IF((R131&gt;25),"хор",IF((R131&gt;16),"уд","неуд")))))</f>
        <v>отл</v>
      </c>
    </row>
    <row r="132" spans="1:19" ht="12.75" customHeight="1">
      <c r="A132" s="12">
        <v>17</v>
      </c>
      <c r="B132" s="18" t="s">
        <v>150</v>
      </c>
      <c r="C132" s="19"/>
      <c r="D132" s="15">
        <v>4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20"/>
      <c r="R132" s="20">
        <f t="shared" si="5"/>
        <v>4</v>
      </c>
      <c r="S132" s="21" t="str">
        <f>IF((R132=""),"",IF((I132=""),IF(('предв.результаты за курс'!L132="неуд"),"н/я",IF(('предв.результаты за курс'!L132="н/я"),"н/я",'предв.результаты за курс'!L132)),IF((R132&gt;34),"отл",IF((R132&gt;25),"хор",IF((R132&gt;16),"уд","неуд")))))</f>
        <v>н/я</v>
      </c>
    </row>
    <row r="133" spans="1:19" ht="12.75" customHeight="1">
      <c r="A133" s="12">
        <v>18</v>
      </c>
      <c r="B133" s="18" t="s">
        <v>151</v>
      </c>
      <c r="C133" s="19">
        <v>6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 t="s">
        <v>211</v>
      </c>
      <c r="J133" s="15"/>
      <c r="K133" s="15"/>
      <c r="L133" s="15"/>
      <c r="M133" s="15"/>
      <c r="N133" s="15"/>
      <c r="O133" s="15"/>
      <c r="P133" s="15"/>
      <c r="Q133" s="20"/>
      <c r="R133" s="20">
        <f t="shared" si="5"/>
        <v>6</v>
      </c>
      <c r="S133" s="21" t="str">
        <f>IF((R133=""),"",IF((I133=""),IF(('предв.результаты за курс'!L133="неуд"),"н/я",IF(('предв.результаты за курс'!L133="н/я"),"н/я",'предв.результаты за курс'!L133)),IF((R133&gt;34),"отл",IF((R133&gt;25),"хор",IF((R133&gt;16),"уд","неуд")))))</f>
        <v>неуд</v>
      </c>
    </row>
    <row r="134" spans="1:19" ht="12.75" customHeight="1">
      <c r="A134" s="65">
        <v>19</v>
      </c>
      <c r="B134" s="66" t="s">
        <v>152</v>
      </c>
      <c r="C134" s="67">
        <v>4</v>
      </c>
      <c r="D134" s="68"/>
      <c r="E134" s="68"/>
      <c r="F134" s="68"/>
      <c r="G134" s="68">
        <v>1</v>
      </c>
      <c r="H134" s="68">
        <v>6</v>
      </c>
      <c r="I134" s="68" t="s">
        <v>211</v>
      </c>
      <c r="J134" s="68"/>
      <c r="K134" s="68"/>
      <c r="L134" s="68"/>
      <c r="M134" s="68"/>
      <c r="N134" s="68"/>
      <c r="O134" s="68"/>
      <c r="P134" s="68"/>
      <c r="Q134" s="69"/>
      <c r="R134" s="69">
        <f t="shared" si="5"/>
        <v>18</v>
      </c>
      <c r="S134" s="70" t="str">
        <f>IF((R134=""),"",IF((I134=""),IF(('предв.результаты за курс'!L134="неуд"),"н/я",IF(('предв.результаты за курс'!L134="н/я"),"н/я",'предв.результаты за курс'!L134)),IF((R134&gt;34),"отл",IF((R134&gt;25),"хор",IF((R134&gt;16),"уд","неуд")))))</f>
        <v>уд</v>
      </c>
    </row>
    <row r="135" spans="1:19" ht="12.75" customHeight="1">
      <c r="A135" s="65">
        <v>20</v>
      </c>
      <c r="B135" s="66" t="s">
        <v>153</v>
      </c>
      <c r="C135" s="67">
        <v>5</v>
      </c>
      <c r="D135" s="68">
        <v>3</v>
      </c>
      <c r="E135" s="68">
        <v>6</v>
      </c>
      <c r="F135" s="68">
        <v>3</v>
      </c>
      <c r="G135" s="68">
        <v>4</v>
      </c>
      <c r="H135" s="68">
        <v>5</v>
      </c>
      <c r="I135" s="68" t="s">
        <v>211</v>
      </c>
      <c r="J135" s="68"/>
      <c r="K135" s="68"/>
      <c r="L135" s="68"/>
      <c r="M135" s="68"/>
      <c r="N135" s="68"/>
      <c r="O135" s="68"/>
      <c r="P135" s="68"/>
      <c r="Q135" s="69"/>
      <c r="R135" s="69">
        <f t="shared" si="5"/>
        <v>35</v>
      </c>
      <c r="S135" s="70" t="str">
        <f>IF((R135=""),"",IF((I135=""),IF(('предв.результаты за курс'!L135="неуд"),"н/я",IF(('предв.результаты за курс'!L135="н/я"),"н/я",'предв.результаты за курс'!L135)),IF((R135&gt;34),"отл",IF((R135&gt;25),"хор",IF((R135&gt;16),"уд","неуд")))))</f>
        <v>отл</v>
      </c>
    </row>
    <row r="136" spans="1:19" ht="12.75" customHeight="1">
      <c r="A136" s="12">
        <v>21</v>
      </c>
      <c r="B136" s="18" t="s">
        <v>154</v>
      </c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20"/>
      <c r="R136" s="20">
        <f t="shared" si="5"/>
        <v>0</v>
      </c>
      <c r="S136" s="21" t="str">
        <f>IF((R136=""),"",IF((I136=""),IF(('предв.результаты за курс'!L136="неуд"),"н/я",IF(('предв.результаты за курс'!L136="н/я"),"н/я",'предв.результаты за курс'!L136)),IF((R136&gt;34),"отл",IF((R136&gt;25),"хор",IF((R136&gt;16),"уд","неуд")))))</f>
        <v>н/я</v>
      </c>
    </row>
    <row r="137" spans="1:19" ht="12.75" customHeight="1">
      <c r="A137" s="12">
        <v>22</v>
      </c>
      <c r="B137" s="18" t="s">
        <v>155</v>
      </c>
      <c r="C137" s="19">
        <v>-3</v>
      </c>
      <c r="D137" s="15">
        <v>0</v>
      </c>
      <c r="E137" s="15">
        <v>0</v>
      </c>
      <c r="F137" s="15">
        <v>0</v>
      </c>
      <c r="G137" s="15"/>
      <c r="H137" s="15"/>
      <c r="I137" s="15" t="s">
        <v>211</v>
      </c>
      <c r="J137" s="15"/>
      <c r="K137" s="15"/>
      <c r="L137" s="15"/>
      <c r="M137" s="15"/>
      <c r="N137" s="15"/>
      <c r="O137" s="15"/>
      <c r="P137" s="15"/>
      <c r="Q137" s="20"/>
      <c r="R137" s="20">
        <f t="shared" si="5"/>
        <v>-3</v>
      </c>
      <c r="S137" s="21" t="str">
        <f>IF((R137=""),"",IF((I137=""),IF(('предв.результаты за курс'!L137="неуд"),"н/я",IF(('предв.результаты за курс'!L137="н/я"),"н/я",'предв.результаты за курс'!L137)),IF((R137&gt;34),"отл",IF((R137&gt;25),"хор",IF((R137&gt;16),"уд","неуд")))))</f>
        <v>неуд</v>
      </c>
    </row>
    <row r="138" spans="1:19" ht="12.75" customHeight="1">
      <c r="A138" s="12"/>
      <c r="B138" s="34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20"/>
      <c r="R138" s="20">
        <f t="shared" si="5"/>
      </c>
      <c r="S138" s="21">
        <f>IF((R138=""),"",IF((I138=""),IF(('предв.результаты за курс'!L138="неуд"),"н/я",IF(('предв.результаты за курс'!L138="н/я"),"н/я",'предв.результаты за курс'!L138)),IF((R138&gt;34),"отл",IF((R138&gt;25),"хор",IF((R138&gt;16),"уд","неуд")))))</f>
      </c>
    </row>
    <row r="139" spans="1:19" ht="27.75" customHeight="1">
      <c r="A139" s="38"/>
      <c r="B139" s="71" t="s">
        <v>219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20"/>
      <c r="R139" s="20"/>
      <c r="S139" s="21">
        <f>IF((R139=""),"",IF((I139=""),IF(('предв.результаты за курс'!L139="неуд"),"н/я",IF(('предв.результаты за курс'!L139="н/я"),"н/я",'предв.результаты за курс'!L139)),IF((R139&gt;34),"отл",IF((R139&gt;25),"хор",IF((R139&gt;16),"уд","неуд")))))</f>
      </c>
    </row>
    <row r="140" spans="1:19" ht="12.75" customHeight="1">
      <c r="A140" s="10" t="s">
        <v>5</v>
      </c>
      <c r="B140" s="9" t="s">
        <v>6</v>
      </c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20"/>
      <c r="R140" s="20"/>
      <c r="S140" s="21">
        <f>IF((R140=""),"",IF((I140=""),IF(('предв.результаты за курс'!L140="неуд"),"н/я",IF(('предв.результаты за курс'!L140="н/я"),"н/я",'предв.результаты за курс'!L140)),IF((R140&gt;34),"отл",IF((R140&gt;25),"хор",IF((R140&gt;16),"уд","неуд")))))</f>
      </c>
    </row>
    <row r="141" spans="1:19" ht="12.75" customHeight="1">
      <c r="A141" s="65">
        <v>1</v>
      </c>
      <c r="B141" s="66" t="s">
        <v>157</v>
      </c>
      <c r="C141" s="67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9"/>
      <c r="R141" s="69">
        <f aca="true" t="shared" si="6" ref="R141:R159">IF((B141=""),"",(SUM(C141:H141)+SUM(G141:H141)))</f>
        <v>0</v>
      </c>
      <c r="S141" s="70" t="s">
        <v>218</v>
      </c>
    </row>
    <row r="142" spans="1:19" ht="12.75" customHeight="1">
      <c r="A142" s="65">
        <v>2</v>
      </c>
      <c r="B142" s="66" t="s">
        <v>158</v>
      </c>
      <c r="C142" s="67">
        <v>6</v>
      </c>
      <c r="D142" s="68">
        <v>0</v>
      </c>
      <c r="E142" s="68">
        <v>4</v>
      </c>
      <c r="F142" s="68">
        <v>0</v>
      </c>
      <c r="G142" s="68">
        <v>4</v>
      </c>
      <c r="H142" s="68">
        <v>4</v>
      </c>
      <c r="I142" s="68" t="s">
        <v>211</v>
      </c>
      <c r="J142" s="68"/>
      <c r="K142" s="68"/>
      <c r="L142" s="68"/>
      <c r="M142" s="68"/>
      <c r="N142" s="68"/>
      <c r="O142" s="68"/>
      <c r="P142" s="68"/>
      <c r="Q142" s="69"/>
      <c r="R142" s="69">
        <f t="shared" si="6"/>
        <v>26</v>
      </c>
      <c r="S142" s="70" t="str">
        <f>IF((R142=""),"",IF((I142=""),IF(('предв.результаты за курс'!L142="неуд"),"н/я",IF(('предв.результаты за курс'!L142="н/я"),"н/я",'предв.результаты за курс'!L142)),IF((R142&gt;34),"отл",IF((R142&gt;25),"хор",IF((R142&gt;16),"уд","неуд")))))</f>
        <v>хор</v>
      </c>
    </row>
    <row r="143" spans="1:19" ht="12.75" customHeight="1">
      <c r="A143" s="11">
        <v>3</v>
      </c>
      <c r="B143" s="18" t="s">
        <v>159</v>
      </c>
      <c r="C143" s="19">
        <v>4</v>
      </c>
      <c r="D143" s="15">
        <v>2</v>
      </c>
      <c r="E143" s="15">
        <v>0</v>
      </c>
      <c r="F143" s="15">
        <v>0</v>
      </c>
      <c r="G143" s="15"/>
      <c r="H143" s="15"/>
      <c r="I143" s="15" t="s">
        <v>211</v>
      </c>
      <c r="J143" s="15"/>
      <c r="K143" s="15"/>
      <c r="L143" s="15"/>
      <c r="M143" s="15"/>
      <c r="N143" s="15"/>
      <c r="O143" s="15"/>
      <c r="P143" s="15"/>
      <c r="Q143" s="20"/>
      <c r="R143" s="20">
        <f t="shared" si="6"/>
        <v>6</v>
      </c>
      <c r="S143" s="21" t="str">
        <f>IF((R143=""),"",IF((I143=""),IF(('предв.результаты за курс'!L143="неуд"),"н/я",IF(('предв.результаты за курс'!L143="н/я"),"н/я",'предв.результаты за курс'!L143)),IF((R143&gt;34),"отл",IF((R143&gt;25),"хор",IF((R143&gt;16),"уд","неуд")))))</f>
        <v>неуд</v>
      </c>
    </row>
    <row r="144" spans="1:19" ht="12.75" customHeight="1">
      <c r="A144" s="65">
        <v>4</v>
      </c>
      <c r="B144" s="66" t="s">
        <v>160</v>
      </c>
      <c r="C144" s="67">
        <v>6</v>
      </c>
      <c r="D144" s="68">
        <v>2</v>
      </c>
      <c r="E144" s="68">
        <v>4</v>
      </c>
      <c r="F144" s="68">
        <v>4</v>
      </c>
      <c r="G144" s="68">
        <v>6</v>
      </c>
      <c r="H144" s="68">
        <v>6</v>
      </c>
      <c r="I144" s="68" t="s">
        <v>211</v>
      </c>
      <c r="J144" s="68"/>
      <c r="K144" s="68"/>
      <c r="L144" s="68"/>
      <c r="M144" s="68"/>
      <c r="N144" s="68"/>
      <c r="O144" s="68"/>
      <c r="P144" s="68"/>
      <c r="Q144" s="69"/>
      <c r="R144" s="69">
        <f t="shared" si="6"/>
        <v>40</v>
      </c>
      <c r="S144" s="70" t="str">
        <f>IF((R144=""),"",IF((I144=""),IF(('предв.результаты за курс'!L144="неуд"),"н/я",IF(('предв.результаты за курс'!L144="н/я"),"н/я",'предв.результаты за курс'!L144)),IF((R144&gt;34),"отл",IF((R144&gt;25),"хор",IF((R144&gt;16),"уд","неуд")))))</f>
        <v>отл</v>
      </c>
    </row>
    <row r="145" spans="1:19" ht="12.75" customHeight="1">
      <c r="A145" s="65">
        <v>5</v>
      </c>
      <c r="B145" s="66" t="s">
        <v>161</v>
      </c>
      <c r="C145" s="67">
        <v>6</v>
      </c>
      <c r="D145" s="68"/>
      <c r="E145" s="68">
        <v>6</v>
      </c>
      <c r="F145" s="68"/>
      <c r="G145" s="68"/>
      <c r="H145" s="68">
        <v>6</v>
      </c>
      <c r="I145" s="68"/>
      <c r="J145" s="68"/>
      <c r="K145" s="68"/>
      <c r="L145" s="68"/>
      <c r="M145" s="68"/>
      <c r="N145" s="68"/>
      <c r="O145" s="68"/>
      <c r="P145" s="68"/>
      <c r="Q145" s="69"/>
      <c r="R145" s="69">
        <f t="shared" si="6"/>
        <v>24</v>
      </c>
      <c r="S145" s="70" t="str">
        <f>IF((R145=""),"",IF((I145=""),IF(('предв.результаты за курс'!L145="неуд"),"н/я",IF(('предв.результаты за курс'!L145="н/я"),"н/я",'предв.результаты за курс'!L145)),IF((R145&gt;34),"отл",IF((R145&gt;25),"хор",IF((R145&gt;16),"уд","неуд")))))</f>
        <v>хор</v>
      </c>
    </row>
    <row r="146" spans="1:19" ht="12.75" customHeight="1">
      <c r="A146" s="65">
        <v>6</v>
      </c>
      <c r="B146" s="66" t="s">
        <v>162</v>
      </c>
      <c r="C146" s="67">
        <v>4</v>
      </c>
      <c r="D146" s="68">
        <v>5</v>
      </c>
      <c r="E146" s="68">
        <v>0</v>
      </c>
      <c r="F146" s="68">
        <v>6</v>
      </c>
      <c r="G146" s="68">
        <v>6</v>
      </c>
      <c r="H146" s="68">
        <v>4</v>
      </c>
      <c r="I146" s="68" t="s">
        <v>211</v>
      </c>
      <c r="J146" s="68"/>
      <c r="K146" s="68"/>
      <c r="L146" s="68"/>
      <c r="M146" s="68"/>
      <c r="N146" s="68"/>
      <c r="O146" s="68"/>
      <c r="P146" s="68"/>
      <c r="Q146" s="69"/>
      <c r="R146" s="69">
        <f t="shared" si="6"/>
        <v>35</v>
      </c>
      <c r="S146" s="70" t="str">
        <f>IF((R146=""),"",IF((I146=""),IF(('предв.результаты за курс'!L146="неуд"),"н/я",IF(('предв.результаты за курс'!L146="н/я"),"н/я",'предв.результаты за курс'!L146)),IF((R146&gt;34),"отл",IF((R146&gt;25),"хор",IF((R146&gt;16),"уд","неуд")))))</f>
        <v>отл</v>
      </c>
    </row>
    <row r="147" spans="1:19" ht="12.75" customHeight="1">
      <c r="A147" s="11">
        <v>7</v>
      </c>
      <c r="B147" s="34" t="s">
        <v>163</v>
      </c>
      <c r="C147" s="37">
        <v>0</v>
      </c>
      <c r="D147" s="55">
        <v>0</v>
      </c>
      <c r="E147" s="55">
        <v>0</v>
      </c>
      <c r="F147" s="55">
        <v>0</v>
      </c>
      <c r="G147" s="55">
        <v>0</v>
      </c>
      <c r="H147" s="55"/>
      <c r="I147" s="55" t="s">
        <v>211</v>
      </c>
      <c r="J147" s="55"/>
      <c r="K147" s="55"/>
      <c r="L147" s="55"/>
      <c r="M147" s="55"/>
      <c r="N147" s="55"/>
      <c r="O147" s="55"/>
      <c r="P147" s="55"/>
      <c r="Q147" s="54"/>
      <c r="R147" s="54">
        <f t="shared" si="6"/>
        <v>0</v>
      </c>
      <c r="S147" s="21" t="str">
        <f>IF((R147=""),"",IF((I147=""),IF(('предв.результаты за курс'!L147="неуд"),"н/я",IF(('предв.результаты за курс'!L147="н/я"),"н/я",'предв.результаты за курс'!L147)),IF((R147&gt;34),"отл",IF((R147&gt;25),"хор",IF((R147&gt;16),"уд","неуд")))))</f>
        <v>неуд</v>
      </c>
    </row>
    <row r="148" spans="1:19" ht="12.75" customHeight="1">
      <c r="A148" s="65">
        <v>8</v>
      </c>
      <c r="B148" s="66" t="s">
        <v>164</v>
      </c>
      <c r="C148" s="67">
        <v>6</v>
      </c>
      <c r="D148" s="68">
        <v>1</v>
      </c>
      <c r="E148" s="68">
        <v>6</v>
      </c>
      <c r="F148" s="68">
        <v>0</v>
      </c>
      <c r="G148" s="68">
        <v>6</v>
      </c>
      <c r="H148" s="68">
        <v>5</v>
      </c>
      <c r="I148" s="68" t="s">
        <v>211</v>
      </c>
      <c r="J148" s="68"/>
      <c r="K148" s="68"/>
      <c r="L148" s="68"/>
      <c r="M148" s="68"/>
      <c r="N148" s="68"/>
      <c r="O148" s="68"/>
      <c r="P148" s="68"/>
      <c r="Q148" s="69"/>
      <c r="R148" s="69">
        <f t="shared" si="6"/>
        <v>35</v>
      </c>
      <c r="S148" s="70" t="str">
        <f>IF((R148=""),"",IF((I148=""),IF(('предв.результаты за курс'!L148="неуд"),"н/я",IF(('предв.результаты за курс'!L148="н/я"),"н/я",'предв.результаты за курс'!L148)),IF((R148&gt;34),"отл",IF((R148&gt;25),"хор",IF((R148&gt;16),"уд","неуд")))))</f>
        <v>отл</v>
      </c>
    </row>
    <row r="149" spans="1:19" ht="12.75" customHeight="1">
      <c r="A149" s="65">
        <v>9</v>
      </c>
      <c r="B149" s="66" t="s">
        <v>165</v>
      </c>
      <c r="C149" s="67">
        <v>6</v>
      </c>
      <c r="D149" s="68">
        <v>4</v>
      </c>
      <c r="E149" s="68"/>
      <c r="F149" s="68">
        <v>4</v>
      </c>
      <c r="G149" s="68">
        <v>4</v>
      </c>
      <c r="H149" s="68">
        <v>5</v>
      </c>
      <c r="I149" s="68"/>
      <c r="J149" s="68"/>
      <c r="K149" s="68"/>
      <c r="L149" s="68"/>
      <c r="M149" s="68"/>
      <c r="N149" s="68"/>
      <c r="O149" s="68"/>
      <c r="P149" s="68"/>
      <c r="Q149" s="69"/>
      <c r="R149" s="69">
        <f t="shared" si="6"/>
        <v>32</v>
      </c>
      <c r="S149" s="70" t="str">
        <f>IF((R149=""),"",IF((I149=""),IF(('предв.результаты за курс'!L149="неуд"),"н/я",IF(('предв.результаты за курс'!L149="н/я"),"н/я",'предв.результаты за курс'!L149)),IF((R149&gt;34),"отл",IF((R149&gt;25),"хор",IF((R149&gt;16),"уд","неуд")))))</f>
        <v>хор</v>
      </c>
    </row>
    <row r="150" spans="1:19" ht="12.75" customHeight="1">
      <c r="A150" s="65">
        <v>10</v>
      </c>
      <c r="B150" s="66" t="s">
        <v>166</v>
      </c>
      <c r="C150" s="67">
        <v>2</v>
      </c>
      <c r="D150" s="68">
        <v>2</v>
      </c>
      <c r="E150" s="68">
        <v>0</v>
      </c>
      <c r="F150" s="68">
        <v>0</v>
      </c>
      <c r="G150" s="68">
        <v>2</v>
      </c>
      <c r="H150" s="68">
        <v>6</v>
      </c>
      <c r="I150" s="68" t="s">
        <v>211</v>
      </c>
      <c r="J150" s="68"/>
      <c r="K150" s="68"/>
      <c r="L150" s="68"/>
      <c r="M150" s="68"/>
      <c r="N150" s="68"/>
      <c r="O150" s="68"/>
      <c r="P150" s="68"/>
      <c r="Q150" s="69"/>
      <c r="R150" s="69">
        <f t="shared" si="6"/>
        <v>20</v>
      </c>
      <c r="S150" s="70" t="str">
        <f>IF((R150=""),"",IF((I150=""),IF(('предв.результаты за курс'!L150="неуд"),"н/я",IF(('предв.результаты за курс'!L150="н/я"),"н/я",'предв.результаты за курс'!L150)),IF((R150&gt;34),"отл",IF((R150&gt;25),"хор",IF((R150&gt;16),"уд","неуд")))))</f>
        <v>уд</v>
      </c>
    </row>
    <row r="151" spans="1:19" ht="12.75" customHeight="1">
      <c r="A151" s="11">
        <v>11</v>
      </c>
      <c r="B151" s="34" t="s">
        <v>167</v>
      </c>
      <c r="C151" s="37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4"/>
      <c r="R151" s="54">
        <f t="shared" si="6"/>
        <v>0</v>
      </c>
      <c r="S151" s="21" t="str">
        <f>IF((R151=""),"",IF((I151=""),IF(('предв.результаты за курс'!L151="неуд"),"н/я",IF(('предв.результаты за курс'!L151="н/я"),"н/я",'предв.результаты за курс'!L151)),IF((R151&gt;34),"отл",IF((R151&gt;25),"хор",IF((R151&gt;16),"уд","неуд")))))</f>
        <v>н/я</v>
      </c>
    </row>
    <row r="152" spans="1:19" ht="12.75" customHeight="1">
      <c r="A152" s="65">
        <v>12</v>
      </c>
      <c r="B152" s="66" t="s">
        <v>168</v>
      </c>
      <c r="C152" s="67">
        <v>6</v>
      </c>
      <c r="D152" s="68">
        <v>0</v>
      </c>
      <c r="E152" s="68">
        <v>6</v>
      </c>
      <c r="F152" s="68">
        <v>1</v>
      </c>
      <c r="G152" s="68">
        <v>5</v>
      </c>
      <c r="H152" s="68">
        <v>6</v>
      </c>
      <c r="I152" s="68" t="s">
        <v>211</v>
      </c>
      <c r="J152" s="68"/>
      <c r="K152" s="68"/>
      <c r="L152" s="68"/>
      <c r="M152" s="68"/>
      <c r="N152" s="68"/>
      <c r="O152" s="68"/>
      <c r="P152" s="68"/>
      <c r="Q152" s="69"/>
      <c r="R152" s="69">
        <f t="shared" si="6"/>
        <v>35</v>
      </c>
      <c r="S152" s="70" t="str">
        <f>IF((R152=""),"",IF((I152=""),IF(('предв.результаты за курс'!L152="неуд"),"н/я",IF(('предв.результаты за курс'!L152="н/я"),"н/я",'предв.результаты за курс'!L152)),IF((R152&gt;34),"отл",IF((R152&gt;25),"хор",IF((R152&gt;16),"уд","неуд")))))</f>
        <v>отл</v>
      </c>
    </row>
    <row r="153" spans="1:19" ht="12.75" customHeight="1">
      <c r="A153" s="11">
        <v>13</v>
      </c>
      <c r="B153" s="34" t="s">
        <v>169</v>
      </c>
      <c r="C153" s="37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4"/>
      <c r="R153" s="54">
        <f t="shared" si="6"/>
        <v>0</v>
      </c>
      <c r="S153" s="21" t="str">
        <f>IF((R153=""),"",IF((I153=""),IF(('предв.результаты за курс'!L153="неуд"),"н/я",IF(('предв.результаты за курс'!L153="н/я"),"н/я",'предв.результаты за курс'!L153)),IF((R153&gt;34),"отл",IF((R153&gt;25),"хор",IF((R153&gt;16),"уд","неуд")))))</f>
        <v>н/я</v>
      </c>
    </row>
    <row r="154" spans="1:19" ht="12.75" customHeight="1">
      <c r="A154" s="65">
        <v>14</v>
      </c>
      <c r="B154" s="66" t="s">
        <v>170</v>
      </c>
      <c r="C154" s="67">
        <v>4</v>
      </c>
      <c r="D154" s="68"/>
      <c r="E154" s="68">
        <v>1</v>
      </c>
      <c r="F154" s="68">
        <v>6</v>
      </c>
      <c r="G154" s="68">
        <v>6</v>
      </c>
      <c r="H154" s="68">
        <v>6</v>
      </c>
      <c r="I154" s="68" t="s">
        <v>211</v>
      </c>
      <c r="J154" s="68"/>
      <c r="K154" s="68"/>
      <c r="L154" s="68"/>
      <c r="M154" s="68"/>
      <c r="N154" s="68"/>
      <c r="O154" s="68"/>
      <c r="P154" s="68"/>
      <c r="Q154" s="69"/>
      <c r="R154" s="69">
        <f t="shared" si="6"/>
        <v>35</v>
      </c>
      <c r="S154" s="70" t="str">
        <f>IF((R154=""),"",IF((I154=""),IF(('предв.результаты за курс'!L154="неуд"),"н/я",IF(('предв.результаты за курс'!L154="н/я"),"н/я",'предв.результаты за курс'!L154)),IF((R154&gt;34),"отл",IF((R154&gt;25),"хор",IF((R154&gt;16),"уд","неуд")))))</f>
        <v>отл</v>
      </c>
    </row>
    <row r="155" spans="1:19" ht="12.75" customHeight="1">
      <c r="A155" s="65">
        <v>15</v>
      </c>
      <c r="B155" s="66" t="s">
        <v>171</v>
      </c>
      <c r="C155" s="67">
        <v>6</v>
      </c>
      <c r="D155" s="68">
        <v>0</v>
      </c>
      <c r="E155" s="68">
        <v>6</v>
      </c>
      <c r="F155" s="68">
        <v>6</v>
      </c>
      <c r="G155" s="68">
        <v>2</v>
      </c>
      <c r="H155" s="68">
        <v>0</v>
      </c>
      <c r="I155" s="68" t="s">
        <v>211</v>
      </c>
      <c r="J155" s="68"/>
      <c r="K155" s="68"/>
      <c r="L155" s="68"/>
      <c r="M155" s="68"/>
      <c r="N155" s="68"/>
      <c r="O155" s="68"/>
      <c r="P155" s="68"/>
      <c r="Q155" s="69"/>
      <c r="R155" s="69">
        <f t="shared" si="6"/>
        <v>22</v>
      </c>
      <c r="S155" s="70" t="str">
        <f>IF((R155=""),"",IF((I155=""),IF(('предв.результаты за курс'!L155="неуд"),"н/я",IF(('предв.результаты за курс'!L155="н/я"),"н/я",'предв.результаты за курс'!L155)),IF((R155&gt;34),"отл",IF((R155&gt;25),"хор",IF((R155&gt;16),"уд","неуд")))))</f>
        <v>уд</v>
      </c>
    </row>
    <row r="156" spans="1:19" ht="12.75" customHeight="1">
      <c r="A156" s="65">
        <v>16</v>
      </c>
      <c r="B156" s="66" t="s">
        <v>172</v>
      </c>
      <c r="C156" s="67">
        <v>6</v>
      </c>
      <c r="D156" s="68">
        <v>0</v>
      </c>
      <c r="E156" s="68">
        <v>4</v>
      </c>
      <c r="F156" s="68">
        <v>4</v>
      </c>
      <c r="G156" s="68">
        <v>6</v>
      </c>
      <c r="H156" s="68">
        <v>6</v>
      </c>
      <c r="I156" s="68" t="s">
        <v>211</v>
      </c>
      <c r="J156" s="68"/>
      <c r="K156" s="68"/>
      <c r="L156" s="68"/>
      <c r="M156" s="68"/>
      <c r="N156" s="68"/>
      <c r="O156" s="68"/>
      <c r="P156" s="68"/>
      <c r="Q156" s="69"/>
      <c r="R156" s="69">
        <f t="shared" si="6"/>
        <v>38</v>
      </c>
      <c r="S156" s="70" t="str">
        <f>IF((R156=""),"",IF((I156=""),IF(('предв.результаты за курс'!L156="неуд"),"н/я",IF(('предв.результаты за курс'!L156="н/я"),"н/я",'предв.результаты за курс'!L156)),IF((R156&gt;34),"отл",IF((R156&gt;25),"хор",IF((R156&gt;16),"уд","неуд")))))</f>
        <v>отл</v>
      </c>
    </row>
    <row r="157" spans="1:19" ht="12.75" customHeight="1">
      <c r="A157" s="65">
        <v>17</v>
      </c>
      <c r="B157" s="66" t="s">
        <v>173</v>
      </c>
      <c r="C157" s="67">
        <v>6</v>
      </c>
      <c r="D157" s="68">
        <v>0</v>
      </c>
      <c r="E157" s="68">
        <v>5</v>
      </c>
      <c r="F157" s="68">
        <v>6</v>
      </c>
      <c r="G157" s="68">
        <v>6</v>
      </c>
      <c r="H157" s="68">
        <v>3</v>
      </c>
      <c r="I157" s="68" t="s">
        <v>211</v>
      </c>
      <c r="J157" s="68"/>
      <c r="K157" s="68"/>
      <c r="L157" s="68"/>
      <c r="M157" s="68"/>
      <c r="N157" s="68"/>
      <c r="O157" s="68"/>
      <c r="P157" s="68"/>
      <c r="Q157" s="69"/>
      <c r="R157" s="69">
        <f t="shared" si="6"/>
        <v>35</v>
      </c>
      <c r="S157" s="70" t="str">
        <f>IF((R157=""),"",IF((I157=""),IF(('предв.результаты за курс'!L157="неуд"),"н/я",IF(('предв.результаты за курс'!L157="н/я"),"н/я",'предв.результаты за курс'!L157)),IF((R157&gt;34),"отл",IF((R157&gt;25),"хор",IF((R157&gt;16),"уд","неуд")))))</f>
        <v>отл</v>
      </c>
    </row>
    <row r="158" spans="1:19" ht="12.75" customHeight="1">
      <c r="A158" s="65">
        <v>18</v>
      </c>
      <c r="B158" s="66" t="s">
        <v>174</v>
      </c>
      <c r="C158" s="67">
        <v>6</v>
      </c>
      <c r="D158" s="68"/>
      <c r="E158" s="68"/>
      <c r="F158" s="68">
        <v>0</v>
      </c>
      <c r="G158" s="68">
        <v>3</v>
      </c>
      <c r="H158" s="68">
        <v>6</v>
      </c>
      <c r="I158" s="68" t="s">
        <v>211</v>
      </c>
      <c r="J158" s="68"/>
      <c r="K158" s="68"/>
      <c r="L158" s="68"/>
      <c r="M158" s="68"/>
      <c r="N158" s="68"/>
      <c r="O158" s="68"/>
      <c r="P158" s="68"/>
      <c r="Q158" s="69"/>
      <c r="R158" s="69">
        <f t="shared" si="6"/>
        <v>24</v>
      </c>
      <c r="S158" s="70" t="str">
        <f>IF((R158=""),"",IF((I158=""),IF(('предв.результаты за курс'!L158="неуд"),"н/я",IF(('предв.результаты за курс'!L158="н/я"),"н/я",'предв.результаты за курс'!L158)),IF((R158&gt;34),"отл",IF((R158&gt;25),"хор",IF((R158&gt;16),"уд","неуд")))))</f>
        <v>уд</v>
      </c>
    </row>
    <row r="159" spans="1:19" ht="12.75" customHeight="1">
      <c r="A159" s="11">
        <v>19</v>
      </c>
      <c r="B159" s="18" t="s">
        <v>175</v>
      </c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20"/>
      <c r="R159" s="20">
        <f t="shared" si="6"/>
        <v>0</v>
      </c>
      <c r="S159" s="21" t="str">
        <f>IF((R159=""),"",IF((I159=""),IF(('предв.результаты за курс'!L159="неуд"),"н/я",IF(('предв.результаты за курс'!L159="н/я"),"н/я",'предв.результаты за курс'!L159)),IF((R159&gt;34),"отл",IF((R159&gt;25),"хор",IF((R159&gt;16),"уд","неуд")))))</f>
        <v>н/я</v>
      </c>
    </row>
    <row r="160" spans="1:19" ht="12.75" customHeight="1">
      <c r="A160" s="11"/>
      <c r="B160" s="18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20"/>
      <c r="R160" s="20">
        <f>IF((C160=""),"",IF((D160=""),"",IF((E160=""),"",IF((F160=""),"",IF((G160=""),"",IF((H160=""),"",(SUM(C160:H160)+SUM(G160:H160))))))))</f>
      </c>
      <c r="S160" s="21">
        <f>IF((R160=""),"",IF((R160&gt;34),"отл",IF((R160&gt;25),"хор",IF((R160&gt;16),"уд",""))))</f>
      </c>
    </row>
    <row r="161" spans="1:19" ht="31.5" customHeight="1">
      <c r="A161" s="38"/>
      <c r="B161" s="71" t="s">
        <v>220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20"/>
      <c r="R161" s="20"/>
      <c r="S161" s="21">
        <f>IF((R161=""),"",IF((R161&gt;34),"отл",IF((R161&gt;25),"хор",IF((R161&gt;16),"уд",""))))</f>
      </c>
    </row>
    <row r="162" spans="1:19" ht="12.75" customHeight="1">
      <c r="A162" s="8" t="s">
        <v>5</v>
      </c>
      <c r="B162" s="9" t="s">
        <v>6</v>
      </c>
      <c r="C162" s="19"/>
      <c r="D162" s="15"/>
      <c r="E162" s="15"/>
      <c r="F162" s="15"/>
      <c r="G162" s="15"/>
      <c r="H162" s="15"/>
      <c r="I162" s="15"/>
      <c r="J162" s="15" t="s">
        <v>221</v>
      </c>
      <c r="K162" s="15"/>
      <c r="L162" s="15"/>
      <c r="M162" s="15"/>
      <c r="N162" s="15"/>
      <c r="O162" s="15"/>
      <c r="P162" s="15"/>
      <c r="Q162" s="20"/>
      <c r="R162" s="20"/>
      <c r="S162" s="21">
        <f>IF((R162=""),"",IF((R162&gt;34),"отл",IF((R162&gt;25),"хор",IF((R162&gt;16),"уд",""))))</f>
      </c>
    </row>
    <row r="163" spans="1:19" ht="12.75" customHeight="1">
      <c r="A163" s="65">
        <v>1</v>
      </c>
      <c r="B163" s="66" t="s">
        <v>177</v>
      </c>
      <c r="C163" s="67">
        <v>4</v>
      </c>
      <c r="D163" s="68"/>
      <c r="E163" s="68">
        <v>6</v>
      </c>
      <c r="F163" s="68"/>
      <c r="G163" s="68"/>
      <c r="H163" s="68"/>
      <c r="I163" s="68"/>
      <c r="J163" s="68">
        <v>6</v>
      </c>
      <c r="K163" s="68"/>
      <c r="L163" s="68"/>
      <c r="M163" s="68"/>
      <c r="N163" s="68"/>
      <c r="O163" s="68"/>
      <c r="P163" s="68"/>
      <c r="Q163" s="69"/>
      <c r="R163" s="69">
        <f>IF((C163=""),"",IF((D163=""),"",IF((E163=""),"",IF((F163=""),"",IF((G163=""),"",IF((H163=""),"",(SUM(C163:H163)+SUM(G163:H163))))))))</f>
      </c>
      <c r="S163" s="70" t="str">
        <f>IF(((COUNTIF(C163:J163,6)+COUNTIF(C163:J163,5))&gt;2),"отл",IF(((COUNTIF(C163:J163,6)+COUNTIF(C163:J163,5))=2),IF((R163&gt;14),"отл","хор"),IF(((COUNTIF(C163:J163,6)+COUNTIF(C163:J163,5))=1),IF((R163&gt;8),"уд","неуд"),"неуд")))</f>
        <v>отл</v>
      </c>
    </row>
    <row r="164" spans="1:19" ht="12.75" customHeight="1">
      <c r="A164" s="65">
        <v>2</v>
      </c>
      <c r="B164" s="66" t="s">
        <v>178</v>
      </c>
      <c r="C164" s="67">
        <v>6</v>
      </c>
      <c r="D164" s="68">
        <v>4</v>
      </c>
      <c r="E164" s="68">
        <v>6</v>
      </c>
      <c r="F164" s="68">
        <v>6</v>
      </c>
      <c r="G164" s="68">
        <v>1</v>
      </c>
      <c r="H164" s="68">
        <v>6</v>
      </c>
      <c r="I164" s="68" t="s">
        <v>211</v>
      </c>
      <c r="J164" s="68">
        <v>6</v>
      </c>
      <c r="K164" s="68"/>
      <c r="L164" s="68"/>
      <c r="M164" s="68"/>
      <c r="N164" s="68"/>
      <c r="O164" s="68"/>
      <c r="P164" s="68"/>
      <c r="Q164" s="69"/>
      <c r="R164" s="69"/>
      <c r="S164" s="70" t="str">
        <f>IF(('предв.результаты за курс'!L164="н/я"),"",IF(('предв.результаты за курс'!L164="неуд"),"",'предв.результаты за курс'!L164))</f>
        <v>отл</v>
      </c>
    </row>
    <row r="165" spans="1:19" ht="12.75" customHeight="1">
      <c r="A165" s="65">
        <v>3</v>
      </c>
      <c r="B165" s="66" t="s">
        <v>179</v>
      </c>
      <c r="C165" s="67"/>
      <c r="D165" s="68"/>
      <c r="E165" s="68"/>
      <c r="F165" s="68"/>
      <c r="G165" s="68"/>
      <c r="H165" s="68">
        <v>4</v>
      </c>
      <c r="I165" s="68"/>
      <c r="J165" s="68">
        <v>4</v>
      </c>
      <c r="K165" s="68"/>
      <c r="L165" s="68"/>
      <c r="M165" s="68"/>
      <c r="N165" s="68"/>
      <c r="O165" s="68"/>
      <c r="P165" s="68"/>
      <c r="Q165" s="69"/>
      <c r="R165" s="69">
        <f aca="true" t="shared" si="7" ref="R165:R174">IF((C165=""),"",IF((D165=""),"",IF((E165=""),"",IF((F165=""),"",IF((G165=""),"",IF((H165=""),"",(SUM(C165:H165)+SUM(G165:H165))))))))</f>
      </c>
      <c r="S165" s="70" t="s">
        <v>218</v>
      </c>
    </row>
    <row r="166" spans="1:19" ht="12.75" customHeight="1">
      <c r="A166" s="11">
        <v>4</v>
      </c>
      <c r="B166" s="34" t="s">
        <v>180</v>
      </c>
      <c r="C166" s="37">
        <v>2</v>
      </c>
      <c r="D166" s="55">
        <v>0</v>
      </c>
      <c r="E166" s="55">
        <v>0</v>
      </c>
      <c r="F166" s="55">
        <v>0</v>
      </c>
      <c r="G166" s="55"/>
      <c r="H166" s="55"/>
      <c r="I166" s="55" t="s">
        <v>211</v>
      </c>
      <c r="J166" s="55">
        <v>0</v>
      </c>
      <c r="K166" s="55"/>
      <c r="L166" s="55"/>
      <c r="M166" s="55"/>
      <c r="N166" s="55"/>
      <c r="O166" s="55"/>
      <c r="P166" s="55"/>
      <c r="Q166" s="54"/>
      <c r="R166" s="54">
        <f t="shared" si="7"/>
      </c>
      <c r="S166" s="21" t="str">
        <f>IF(((COUNTIF(C166:J166,6)+COUNTIF(C166:J166,5))&gt;2),"отл",IF(((COUNTIF(C166:J166,6)+COUNTIF(C166:J166,5))=2),IF((R166&gt;14),"отл","хор"),IF(((COUNTIF(C166:J166,6)+COUNTIF(C166:J166,5))=1),IF((R166&gt;8),"уд","неуд"),"неуд")))</f>
        <v>неуд</v>
      </c>
    </row>
    <row r="167" spans="1:19" ht="12.75" customHeight="1">
      <c r="A167" s="65">
        <v>5</v>
      </c>
      <c r="B167" s="66" t="s">
        <v>181</v>
      </c>
      <c r="C167" s="67">
        <v>4</v>
      </c>
      <c r="D167" s="68">
        <v>0</v>
      </c>
      <c r="E167" s="68">
        <v>0</v>
      </c>
      <c r="F167" s="68">
        <v>0</v>
      </c>
      <c r="G167" s="68"/>
      <c r="H167" s="68"/>
      <c r="I167" s="68" t="s">
        <v>211</v>
      </c>
      <c r="J167" s="68">
        <v>6</v>
      </c>
      <c r="K167" s="68"/>
      <c r="L167" s="68"/>
      <c r="M167" s="68"/>
      <c r="N167" s="68"/>
      <c r="O167" s="68"/>
      <c r="P167" s="68"/>
      <c r="Q167" s="69"/>
      <c r="R167" s="69">
        <f t="shared" si="7"/>
      </c>
      <c r="S167" s="70" t="str">
        <f>IF(((COUNTIF(C167:J167,6)+COUNTIF(C167:J167,5))&gt;2),"отл",IF(((COUNTIF(C167:J167,6)+COUNTIF(C167:J167,5))=2),IF((R167&gt;14),"отл","хор"),IF(((COUNTIF(C167:J167,6)+COUNTIF(C167:J167,5))=1),IF((R167&gt;8),"уд","неуд"),"неуд")))</f>
        <v>уд</v>
      </c>
    </row>
    <row r="168" spans="1:19" ht="12.75" customHeight="1">
      <c r="A168" s="65">
        <v>6</v>
      </c>
      <c r="B168" s="66" t="s">
        <v>182</v>
      </c>
      <c r="C168" s="67">
        <v>5</v>
      </c>
      <c r="D168" s="68">
        <v>2</v>
      </c>
      <c r="E168" s="68">
        <v>6</v>
      </c>
      <c r="F168" s="68">
        <v>0</v>
      </c>
      <c r="G168" s="68">
        <v>1</v>
      </c>
      <c r="H168" s="68">
        <v>0</v>
      </c>
      <c r="I168" s="68" t="s">
        <v>211</v>
      </c>
      <c r="J168" s="68">
        <v>6</v>
      </c>
      <c r="K168" s="68"/>
      <c r="L168" s="68"/>
      <c r="M168" s="68"/>
      <c r="N168" s="68"/>
      <c r="O168" s="68"/>
      <c r="P168" s="68"/>
      <c r="Q168" s="69"/>
      <c r="R168" s="69">
        <f t="shared" si="7"/>
        <v>15</v>
      </c>
      <c r="S168" s="70" t="str">
        <f>IF(('предв.результаты за курс'!L168="н/я"),"",IF(('предв.результаты за курс'!L168="неуд"),"",'предв.результаты за курс'!L168))</f>
        <v>отл</v>
      </c>
    </row>
    <row r="169" spans="1:19" ht="12.75" customHeight="1">
      <c r="A169" s="11">
        <v>7</v>
      </c>
      <c r="B169" s="34" t="s">
        <v>183</v>
      </c>
      <c r="C169" s="37"/>
      <c r="D169" s="55"/>
      <c r="E169" s="55"/>
      <c r="F169" s="55"/>
      <c r="G169" s="55"/>
      <c r="H169" s="55"/>
      <c r="I169" s="55" t="s">
        <v>211</v>
      </c>
      <c r="J169" s="55">
        <v>0</v>
      </c>
      <c r="K169" s="55"/>
      <c r="L169" s="55"/>
      <c r="M169" s="55"/>
      <c r="N169" s="55"/>
      <c r="O169" s="55"/>
      <c r="P169" s="55"/>
      <c r="Q169" s="54"/>
      <c r="R169" s="54">
        <f t="shared" si="7"/>
      </c>
      <c r="S169" s="21" t="str">
        <f aca="true" t="shared" si="8" ref="S169:S175">IF(((COUNTIF(C169:J169,6)+COUNTIF(C169:J169,5))&gt;2),"отл",IF(((COUNTIF(C169:J169,6)+COUNTIF(C169:J169,5))=2),IF((R169&gt;14),"отл","хор"),IF(((COUNTIF(C169:J169,6)+COUNTIF(C169:J169,5))=1),IF((R169&gt;8),"уд","неуд"),"неуд")))</f>
        <v>неуд</v>
      </c>
    </row>
    <row r="170" spans="1:19" ht="12.75" customHeight="1">
      <c r="A170" s="12">
        <v>8</v>
      </c>
      <c r="B170" s="18" t="s">
        <v>184</v>
      </c>
      <c r="C170" s="19">
        <v>2</v>
      </c>
      <c r="D170" s="15"/>
      <c r="E170" s="15"/>
      <c r="F170" s="15"/>
      <c r="G170" s="15"/>
      <c r="H170" s="15"/>
      <c r="I170" s="15" t="s">
        <v>211</v>
      </c>
      <c r="J170" s="15">
        <v>0</v>
      </c>
      <c r="K170" s="15"/>
      <c r="L170" s="15"/>
      <c r="M170" s="15"/>
      <c r="N170" s="15"/>
      <c r="O170" s="15"/>
      <c r="P170" s="15"/>
      <c r="Q170" s="20"/>
      <c r="R170" s="20">
        <f t="shared" si="7"/>
      </c>
      <c r="S170" s="21" t="str">
        <f t="shared" si="8"/>
        <v>неуд</v>
      </c>
    </row>
    <row r="171" spans="1:19" ht="12.75" customHeight="1">
      <c r="A171" s="12">
        <v>9</v>
      </c>
      <c r="B171" s="18" t="s">
        <v>185</v>
      </c>
      <c r="C171" s="19">
        <v>4</v>
      </c>
      <c r="D171" s="15">
        <v>0</v>
      </c>
      <c r="E171" s="15">
        <v>0</v>
      </c>
      <c r="F171" s="15">
        <v>0</v>
      </c>
      <c r="G171" s="15"/>
      <c r="H171" s="15"/>
      <c r="I171" s="15" t="s">
        <v>211</v>
      </c>
      <c r="J171" s="15">
        <v>2</v>
      </c>
      <c r="K171" s="15"/>
      <c r="L171" s="15"/>
      <c r="M171" s="15"/>
      <c r="N171" s="15"/>
      <c r="O171" s="15"/>
      <c r="P171" s="15"/>
      <c r="Q171" s="20"/>
      <c r="R171" s="20">
        <f t="shared" si="7"/>
      </c>
      <c r="S171" s="21" t="str">
        <f t="shared" si="8"/>
        <v>неуд</v>
      </c>
    </row>
    <row r="172" spans="1:19" ht="12.75" customHeight="1">
      <c r="A172" s="12">
        <v>10</v>
      </c>
      <c r="B172" s="18" t="s">
        <v>186</v>
      </c>
      <c r="C172" s="19">
        <v>2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 t="s">
        <v>211</v>
      </c>
      <c r="J172" s="15">
        <v>0</v>
      </c>
      <c r="K172" s="15"/>
      <c r="L172" s="15"/>
      <c r="M172" s="15"/>
      <c r="N172" s="15"/>
      <c r="O172" s="15"/>
      <c r="P172" s="15"/>
      <c r="Q172" s="20"/>
      <c r="R172" s="20">
        <f t="shared" si="7"/>
        <v>2</v>
      </c>
      <c r="S172" s="21" t="str">
        <f t="shared" si="8"/>
        <v>неуд</v>
      </c>
    </row>
    <row r="173" spans="1:19" ht="12.75" customHeight="1">
      <c r="A173" s="65">
        <v>11</v>
      </c>
      <c r="B173" s="66" t="s">
        <v>187</v>
      </c>
      <c r="C173" s="67">
        <v>4</v>
      </c>
      <c r="D173" s="68"/>
      <c r="E173" s="68"/>
      <c r="F173" s="68">
        <v>4</v>
      </c>
      <c r="G173" s="68"/>
      <c r="H173" s="68">
        <v>6</v>
      </c>
      <c r="I173" s="68"/>
      <c r="J173" s="68">
        <v>6</v>
      </c>
      <c r="K173" s="68"/>
      <c r="L173" s="68"/>
      <c r="M173" s="68"/>
      <c r="N173" s="68"/>
      <c r="O173" s="68"/>
      <c r="P173" s="68"/>
      <c r="Q173" s="69"/>
      <c r="R173" s="69">
        <f t="shared" si="7"/>
      </c>
      <c r="S173" s="70" t="str">
        <f t="shared" si="8"/>
        <v>отл</v>
      </c>
    </row>
    <row r="174" spans="1:19" ht="12.75" customHeight="1">
      <c r="A174" s="12">
        <v>12</v>
      </c>
      <c r="B174" s="18" t="s">
        <v>188</v>
      </c>
      <c r="C174" s="19"/>
      <c r="D174" s="15"/>
      <c r="E174" s="15"/>
      <c r="F174" s="15"/>
      <c r="G174" s="15"/>
      <c r="H174" s="15"/>
      <c r="I174" s="15"/>
      <c r="J174" s="15">
        <v>0</v>
      </c>
      <c r="K174" s="15"/>
      <c r="L174" s="15"/>
      <c r="M174" s="15"/>
      <c r="N174" s="15"/>
      <c r="O174" s="15"/>
      <c r="P174" s="15"/>
      <c r="Q174" s="20"/>
      <c r="R174" s="20">
        <f t="shared" si="7"/>
      </c>
      <c r="S174" s="21" t="str">
        <f t="shared" si="8"/>
        <v>неуд</v>
      </c>
    </row>
    <row r="175" spans="1:19" ht="12.75" customHeight="1">
      <c r="A175" s="12">
        <v>13</v>
      </c>
      <c r="B175" s="34" t="s">
        <v>222</v>
      </c>
      <c r="C175" s="19"/>
      <c r="D175" s="15"/>
      <c r="E175" s="15"/>
      <c r="F175" s="15"/>
      <c r="G175" s="15"/>
      <c r="H175" s="15"/>
      <c r="I175" s="15" t="s">
        <v>211</v>
      </c>
      <c r="J175" s="15">
        <v>4</v>
      </c>
      <c r="K175" s="15"/>
      <c r="L175" s="15"/>
      <c r="M175" s="15"/>
      <c r="N175" s="15"/>
      <c r="O175" s="15"/>
      <c r="P175" s="15"/>
      <c r="Q175" s="20"/>
      <c r="R175" s="20"/>
      <c r="S175" s="21" t="str">
        <f t="shared" si="8"/>
        <v>неуд</v>
      </c>
    </row>
    <row r="176" spans="1:19" ht="32.25" customHeight="1">
      <c r="A176" s="38"/>
      <c r="B176" s="71" t="s">
        <v>223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20"/>
      <c r="R176" s="20">
        <f aca="true" t="shared" si="9" ref="R176:R189">IF((C176=""),"",IF((D176=""),"",IF((E176=""),"",IF((F176=""),"",IF((G176=""),"",IF((H176=""),"",(SUM(C176:H176)+SUM(G176:H176))))))))</f>
      </c>
      <c r="S176" s="21">
        <f>IF((R176=""),"",IF((R176&gt;34),"отл",IF((R176&gt;25),"хор",IF((R176&gt;16),"уд",""))))</f>
      </c>
    </row>
    <row r="177" spans="1:19" ht="12.75" customHeight="1">
      <c r="A177" s="8" t="s">
        <v>5</v>
      </c>
      <c r="B177" s="9" t="s">
        <v>6</v>
      </c>
      <c r="C177" s="19"/>
      <c r="D177" s="15"/>
      <c r="E177" s="15"/>
      <c r="F177" s="15"/>
      <c r="G177" s="15"/>
      <c r="H177" s="15"/>
      <c r="I177" s="15"/>
      <c r="J177" s="15" t="s">
        <v>221</v>
      </c>
      <c r="K177" s="15"/>
      <c r="L177" s="15"/>
      <c r="M177" s="15"/>
      <c r="N177" s="15"/>
      <c r="O177" s="15"/>
      <c r="P177" s="15"/>
      <c r="Q177" s="20"/>
      <c r="R177" s="20">
        <f t="shared" si="9"/>
      </c>
      <c r="S177" s="21">
        <f>IF((R177=""),"",IF((R177&gt;34),"отл",IF((R177&gt;25),"хор",IF((R177&gt;16),"уд",""))))</f>
      </c>
    </row>
    <row r="178" spans="1:19" ht="12.75" customHeight="1">
      <c r="A178" s="65">
        <v>1</v>
      </c>
      <c r="B178" s="66" t="s">
        <v>190</v>
      </c>
      <c r="C178" s="67">
        <v>5</v>
      </c>
      <c r="D178" s="68">
        <v>0</v>
      </c>
      <c r="E178" s="68">
        <v>4</v>
      </c>
      <c r="F178" s="68">
        <v>0</v>
      </c>
      <c r="G178" s="68">
        <v>0</v>
      </c>
      <c r="H178" s="68">
        <v>0</v>
      </c>
      <c r="I178" s="68" t="s">
        <v>211</v>
      </c>
      <c r="J178" s="68">
        <v>4</v>
      </c>
      <c r="K178" s="68"/>
      <c r="L178" s="68"/>
      <c r="M178" s="68"/>
      <c r="N178" s="68"/>
      <c r="O178" s="68"/>
      <c r="P178" s="68"/>
      <c r="Q178" s="69"/>
      <c r="R178" s="69">
        <f t="shared" si="9"/>
        <v>9</v>
      </c>
      <c r="S178" s="70" t="s">
        <v>218</v>
      </c>
    </row>
    <row r="179" spans="1:19" ht="12.75" customHeight="1">
      <c r="A179" s="65">
        <v>2</v>
      </c>
      <c r="B179" s="66" t="s">
        <v>191</v>
      </c>
      <c r="C179" s="67">
        <v>4</v>
      </c>
      <c r="D179" s="68"/>
      <c r="E179" s="68">
        <v>0</v>
      </c>
      <c r="F179" s="68"/>
      <c r="G179" s="68"/>
      <c r="H179" s="68">
        <v>6</v>
      </c>
      <c r="I179" s="68" t="s">
        <v>211</v>
      </c>
      <c r="J179" s="68">
        <v>0</v>
      </c>
      <c r="K179" s="68"/>
      <c r="L179" s="68"/>
      <c r="M179" s="68"/>
      <c r="N179" s="68"/>
      <c r="O179" s="68"/>
      <c r="P179" s="68"/>
      <c r="Q179" s="69"/>
      <c r="R179" s="69">
        <f t="shared" si="9"/>
      </c>
      <c r="S179" s="70" t="s">
        <v>218</v>
      </c>
    </row>
    <row r="180" spans="1:19" ht="12.75" customHeight="1">
      <c r="A180" s="65">
        <v>3</v>
      </c>
      <c r="B180" s="66" t="s">
        <v>192</v>
      </c>
      <c r="C180" s="67">
        <v>6</v>
      </c>
      <c r="D180" s="68">
        <v>0</v>
      </c>
      <c r="E180" s="68">
        <v>6</v>
      </c>
      <c r="F180" s="68">
        <v>0</v>
      </c>
      <c r="G180" s="68"/>
      <c r="H180" s="68"/>
      <c r="I180" s="68" t="s">
        <v>211</v>
      </c>
      <c r="J180" s="68">
        <v>0</v>
      </c>
      <c r="K180" s="68"/>
      <c r="L180" s="68"/>
      <c r="M180" s="68"/>
      <c r="N180" s="68"/>
      <c r="O180" s="68"/>
      <c r="P180" s="68"/>
      <c r="Q180" s="69"/>
      <c r="R180" s="69">
        <f t="shared" si="9"/>
      </c>
      <c r="S180" s="70" t="s">
        <v>218</v>
      </c>
    </row>
    <row r="181" spans="1:19" ht="12.75" customHeight="1">
      <c r="A181" s="12">
        <v>4</v>
      </c>
      <c r="B181" s="18" t="s">
        <v>193</v>
      </c>
      <c r="C181" s="19">
        <v>2</v>
      </c>
      <c r="D181" s="15"/>
      <c r="E181" s="15">
        <v>0</v>
      </c>
      <c r="F181" s="15"/>
      <c r="G181" s="15"/>
      <c r="H181" s="15"/>
      <c r="I181" s="15" t="s">
        <v>211</v>
      </c>
      <c r="J181" s="15">
        <v>4</v>
      </c>
      <c r="K181" s="15"/>
      <c r="L181" s="15"/>
      <c r="M181" s="15"/>
      <c r="N181" s="15"/>
      <c r="O181" s="15"/>
      <c r="P181" s="15"/>
      <c r="Q181" s="20"/>
      <c r="R181" s="20">
        <f t="shared" si="9"/>
      </c>
      <c r="S181" s="21" t="str">
        <f>IF(((COUNTIF(C181:J181,6)+COUNTIF(C181:J181,5))&gt;2),"отл",IF(((COUNTIF(C181:J181,6)+COUNTIF(C181:J181,5))=2),IF((R181&gt;14),"отл","хор"),IF(((COUNTIF(C181:J181,6)+COUNTIF(C181:J181,5))=1),IF((R181&gt;8),"уд","неуд"),"неуд")))</f>
        <v>неуд</v>
      </c>
    </row>
    <row r="182" spans="1:19" ht="12.75" customHeight="1">
      <c r="A182" s="65">
        <v>5</v>
      </c>
      <c r="B182" s="66" t="s">
        <v>194</v>
      </c>
      <c r="C182" s="67">
        <v>6</v>
      </c>
      <c r="D182" s="68"/>
      <c r="E182" s="68">
        <v>4</v>
      </c>
      <c r="F182" s="68"/>
      <c r="G182" s="68"/>
      <c r="H182" s="68"/>
      <c r="I182" s="68" t="s">
        <v>211</v>
      </c>
      <c r="J182" s="68">
        <v>4</v>
      </c>
      <c r="K182" s="68"/>
      <c r="L182" s="68"/>
      <c r="M182" s="68"/>
      <c r="N182" s="68"/>
      <c r="O182" s="68"/>
      <c r="P182" s="68"/>
      <c r="Q182" s="69"/>
      <c r="R182" s="69">
        <f t="shared" si="9"/>
      </c>
      <c r="S182" s="70" t="s">
        <v>218</v>
      </c>
    </row>
    <row r="183" spans="1:19" ht="12.75" customHeight="1">
      <c r="A183" s="65">
        <v>6</v>
      </c>
      <c r="B183" s="66" t="s">
        <v>195</v>
      </c>
      <c r="C183" s="67">
        <v>6</v>
      </c>
      <c r="D183" s="68">
        <v>0</v>
      </c>
      <c r="E183" s="68">
        <v>6</v>
      </c>
      <c r="F183" s="68">
        <v>6</v>
      </c>
      <c r="G183" s="68"/>
      <c r="H183" s="68"/>
      <c r="I183" s="68" t="s">
        <v>211</v>
      </c>
      <c r="J183" s="68">
        <v>0</v>
      </c>
      <c r="K183" s="68"/>
      <c r="L183" s="68"/>
      <c r="M183" s="68"/>
      <c r="N183" s="68"/>
      <c r="O183" s="68"/>
      <c r="P183" s="68"/>
      <c r="Q183" s="69"/>
      <c r="R183" s="69">
        <f t="shared" si="9"/>
      </c>
      <c r="S183" s="70" t="s">
        <v>224</v>
      </c>
    </row>
    <row r="184" spans="1:19" ht="12.75" customHeight="1">
      <c r="A184" s="65">
        <v>7</v>
      </c>
      <c r="B184" s="66" t="s">
        <v>196</v>
      </c>
      <c r="C184" s="67">
        <v>5</v>
      </c>
      <c r="D184" s="68">
        <v>0</v>
      </c>
      <c r="E184" s="68">
        <v>0</v>
      </c>
      <c r="F184" s="68">
        <v>6</v>
      </c>
      <c r="G184" s="68"/>
      <c r="H184" s="68"/>
      <c r="I184" s="68" t="s">
        <v>211</v>
      </c>
      <c r="J184" s="68">
        <v>2</v>
      </c>
      <c r="K184" s="68"/>
      <c r="L184" s="68"/>
      <c r="M184" s="68"/>
      <c r="N184" s="68"/>
      <c r="O184" s="68"/>
      <c r="P184" s="68"/>
      <c r="Q184" s="69"/>
      <c r="R184" s="69">
        <f t="shared" si="9"/>
      </c>
      <c r="S184" s="70" t="s">
        <v>224</v>
      </c>
    </row>
    <row r="185" spans="1:19" ht="12.75" customHeight="1">
      <c r="A185" s="65">
        <v>8</v>
      </c>
      <c r="B185" s="66" t="s">
        <v>197</v>
      </c>
      <c r="C185" s="67">
        <v>4</v>
      </c>
      <c r="D185" s="68"/>
      <c r="E185" s="68">
        <v>6</v>
      </c>
      <c r="F185" s="68">
        <v>0</v>
      </c>
      <c r="G185" s="68">
        <v>0</v>
      </c>
      <c r="H185" s="68"/>
      <c r="I185" s="68" t="s">
        <v>211</v>
      </c>
      <c r="J185" s="68">
        <v>4</v>
      </c>
      <c r="K185" s="68"/>
      <c r="L185" s="68"/>
      <c r="M185" s="68"/>
      <c r="N185" s="68"/>
      <c r="O185" s="68"/>
      <c r="P185" s="68"/>
      <c r="Q185" s="69"/>
      <c r="R185" s="69">
        <f t="shared" si="9"/>
      </c>
      <c r="S185" s="70" t="s">
        <v>218</v>
      </c>
    </row>
    <row r="186" spans="1:19" ht="12.75" customHeight="1">
      <c r="A186" s="12">
        <v>9</v>
      </c>
      <c r="B186" s="18" t="s">
        <v>198</v>
      </c>
      <c r="C186" s="19"/>
      <c r="D186" s="15"/>
      <c r="E186" s="15">
        <v>0</v>
      </c>
      <c r="F186" s="15">
        <v>0</v>
      </c>
      <c r="G186" s="15"/>
      <c r="H186" s="15"/>
      <c r="I186" s="15" t="s">
        <v>211</v>
      </c>
      <c r="J186" s="15">
        <v>0</v>
      </c>
      <c r="K186" s="15"/>
      <c r="L186" s="15"/>
      <c r="M186" s="15"/>
      <c r="N186" s="15"/>
      <c r="O186" s="15"/>
      <c r="P186" s="15"/>
      <c r="Q186" s="20"/>
      <c r="R186" s="20">
        <f t="shared" si="9"/>
      </c>
      <c r="S186" s="21" t="str">
        <f>IF(((COUNTIF(C186:J186,6)+COUNTIF(C186:J186,5))&gt;2),"отл",IF(((COUNTIF(C186:J186,6)+COUNTIF(C186:J186,5))=2),IF((R186&gt;14),"отл","хор"),IF(((COUNTIF(C186:J186,6)+COUNTIF(C186:J186,5))=1),IF((R186&gt;8),"уд","неуд"),"неуд")))</f>
        <v>неуд</v>
      </c>
    </row>
    <row r="187" spans="1:19" ht="12.75" customHeight="1">
      <c r="A187" s="12">
        <v>10</v>
      </c>
      <c r="B187" s="18" t="s">
        <v>199</v>
      </c>
      <c r="C187" s="19"/>
      <c r="D187" s="15"/>
      <c r="E187" s="15"/>
      <c r="F187" s="15"/>
      <c r="G187" s="15"/>
      <c r="H187" s="15">
        <v>0</v>
      </c>
      <c r="I187" s="15" t="s">
        <v>211</v>
      </c>
      <c r="J187" s="15">
        <v>0</v>
      </c>
      <c r="K187" s="15"/>
      <c r="L187" s="15"/>
      <c r="M187" s="15"/>
      <c r="N187" s="15"/>
      <c r="O187" s="15"/>
      <c r="P187" s="15"/>
      <c r="Q187" s="20"/>
      <c r="R187" s="20">
        <f t="shared" si="9"/>
      </c>
      <c r="S187" s="21" t="str">
        <f>IF(((COUNTIF(C187:J187,6)+COUNTIF(C187:J187,5))&gt;2),"отл",IF(((COUNTIF(C187:J187,6)+COUNTIF(C187:J187,5))=2),IF((R187&gt;14),"отл","хор"),IF(((COUNTIF(C187:J187,6)+COUNTIF(C187:J187,5))=1),IF((R187&gt;8),"уд","неуд"),"неуд")))</f>
        <v>неуд</v>
      </c>
    </row>
    <row r="188" spans="1:19" ht="12.75" customHeight="1">
      <c r="A188" s="12">
        <v>11</v>
      </c>
      <c r="B188" s="18" t="s">
        <v>200</v>
      </c>
      <c r="C188" s="19"/>
      <c r="D188" s="15"/>
      <c r="E188" s="15"/>
      <c r="F188" s="15"/>
      <c r="G188" s="15"/>
      <c r="H188" s="15"/>
      <c r="I188" s="15"/>
      <c r="J188" s="15">
        <v>0</v>
      </c>
      <c r="K188" s="15"/>
      <c r="L188" s="15"/>
      <c r="M188" s="15"/>
      <c r="N188" s="15"/>
      <c r="O188" s="15"/>
      <c r="P188" s="15"/>
      <c r="Q188" s="20"/>
      <c r="R188" s="20">
        <f t="shared" si="9"/>
      </c>
      <c r="S188" s="21" t="s">
        <v>225</v>
      </c>
    </row>
    <row r="189" spans="1:19" ht="12.75" customHeight="1">
      <c r="A189" s="12">
        <v>12</v>
      </c>
      <c r="B189" s="18" t="s">
        <v>201</v>
      </c>
      <c r="C189" s="19">
        <v>4</v>
      </c>
      <c r="D189" s="15">
        <v>0</v>
      </c>
      <c r="E189" s="15">
        <v>0</v>
      </c>
      <c r="F189" s="15">
        <v>0</v>
      </c>
      <c r="G189" s="15"/>
      <c r="H189" s="15"/>
      <c r="I189" s="15" t="s">
        <v>211</v>
      </c>
      <c r="J189" s="15">
        <v>4</v>
      </c>
      <c r="K189" s="15"/>
      <c r="L189" s="15"/>
      <c r="M189" s="15"/>
      <c r="N189" s="15"/>
      <c r="O189" s="15"/>
      <c r="P189" s="15"/>
      <c r="Q189" s="20"/>
      <c r="R189" s="20">
        <f t="shared" si="9"/>
      </c>
      <c r="S189" s="21" t="str">
        <f>IF(((COUNTIF(C189:J189,6)+COUNTIF(C189:J189,5))&gt;2),"отл",IF(((COUNTIF(C189:J189,6)+COUNTIF(C189:J189,5))=2),IF((R189&gt;14),"отл","хор"),IF(((COUNTIF(C189:J189,6)+COUNTIF(C189:J189,5))=1),IF((R189&gt;8),"уд","неуд"),"неуд")))</f>
        <v>неуд</v>
      </c>
    </row>
    <row r="190" spans="1:19" ht="12.75" customHeight="1">
      <c r="A190" s="43"/>
      <c r="B190" s="44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4"/>
      <c r="R190" s="44"/>
      <c r="S190" s="43"/>
    </row>
    <row r="191" spans="1:19" ht="12.75" customHeight="1">
      <c r="A191" s="1"/>
      <c r="B191" s="72" t="s">
        <v>203</v>
      </c>
      <c r="C191" s="1"/>
      <c r="D191" s="1">
        <f>COUNTIF(S:S,"отл")</f>
        <v>44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2"/>
      <c r="S191" s="1"/>
    </row>
    <row r="192" spans="1:19" ht="12.75" customHeight="1">
      <c r="A192" s="1"/>
      <c r="B192" s="72" t="s">
        <v>204</v>
      </c>
      <c r="C192" s="1"/>
      <c r="D192" s="1">
        <f>COUNTIF(S:S,"хор")</f>
        <v>39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2"/>
      <c r="S192" s="1"/>
    </row>
    <row r="193" spans="1:19" ht="12.75" customHeight="1">
      <c r="A193" s="1"/>
      <c r="B193" s="72" t="s">
        <v>205</v>
      </c>
      <c r="C193" s="1"/>
      <c r="D193" s="1">
        <f>COUNTIF(S:S,"уд")</f>
        <v>21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2"/>
      <c r="S193" s="1"/>
    </row>
    <row r="194" spans="1:19" ht="12.75" customHeight="1">
      <c r="A194" s="1"/>
      <c r="B194" s="72" t="s">
        <v>206</v>
      </c>
      <c r="C194" s="1"/>
      <c r="D194" s="1">
        <f>COUNTIF(S:S,"неуд")</f>
        <v>38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2"/>
      <c r="S194" s="1"/>
    </row>
    <row r="195" spans="1:19" ht="12.75" customHeight="1">
      <c r="A195" s="1"/>
      <c r="B195" s="72" t="s">
        <v>226</v>
      </c>
      <c r="C195" s="1"/>
      <c r="D195" s="1">
        <f>COUNTIF(S:S,"н/я")</f>
        <v>21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2"/>
      <c r="S195" s="1"/>
    </row>
  </sheetData>
  <mergeCells count="2">
    <mergeCell ref="C1:H1"/>
    <mergeCell ref="K1:P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:G1"/>
    </sheetView>
  </sheetViews>
  <sheetFormatPr defaultColWidth="9.140625" defaultRowHeight="12.75"/>
  <cols>
    <col min="1" max="1" width="3.00390625" style="0" bestFit="1" customWidth="1"/>
    <col min="2" max="2" width="38.00390625" style="0" bestFit="1" customWidth="1"/>
    <col min="3" max="10" width="3.00390625" style="0" bestFit="1" customWidth="1"/>
    <col min="11" max="11" width="6.00390625" style="0" bestFit="1" customWidth="1"/>
    <col min="12" max="12" width="4.00390625" style="0" bestFit="1" customWidth="1"/>
    <col min="13" max="13" width="5.00390625" style="0" bestFit="1" customWidth="1"/>
  </cols>
  <sheetData>
    <row r="1" spans="1:13" ht="12.75" customHeight="1">
      <c r="A1" s="73" t="s">
        <v>0</v>
      </c>
      <c r="B1" s="73"/>
      <c r="C1" s="73"/>
      <c r="D1" s="73"/>
      <c r="E1" s="73"/>
      <c r="F1" s="73"/>
      <c r="G1" s="73"/>
      <c r="H1" s="45"/>
      <c r="I1" s="45"/>
      <c r="J1" s="46"/>
      <c r="K1" s="45"/>
      <c r="L1" s="45"/>
      <c r="M1" s="3"/>
    </row>
    <row r="2" spans="1:13" ht="12.75" customHeight="1">
      <c r="A2" s="47"/>
      <c r="B2" s="48"/>
      <c r="C2" s="49"/>
      <c r="D2" s="49"/>
      <c r="E2" s="49"/>
      <c r="F2" s="49"/>
      <c r="G2" s="48"/>
      <c r="H2" s="50"/>
      <c r="I2" s="49"/>
      <c r="J2" s="48"/>
      <c r="K2" s="49" t="s">
        <v>1</v>
      </c>
      <c r="L2" s="49"/>
      <c r="M2" s="5" t="s">
        <v>202</v>
      </c>
    </row>
    <row r="3" spans="1:13" ht="12.75" customHeight="1">
      <c r="A3" s="10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1"/>
      <c r="H3" s="10" t="s">
        <v>12</v>
      </c>
      <c r="I3" s="51" t="s">
        <v>13</v>
      </c>
      <c r="J3" s="52"/>
      <c r="K3" s="53"/>
      <c r="L3" s="53"/>
      <c r="M3" s="35"/>
    </row>
    <row r="4" spans="1:13" ht="12.75" customHeight="1">
      <c r="A4" s="11">
        <v>1</v>
      </c>
      <c r="B4" s="34" t="s">
        <v>14</v>
      </c>
      <c r="C4" s="11">
        <f>MAX('текущее состояние'!C4,'текущее состояние'!L4)</f>
        <v>0</v>
      </c>
      <c r="D4" s="11">
        <f>MAX('текущее состояние'!D4,'текущее состояние'!M4)</f>
        <v>0</v>
      </c>
      <c r="E4" s="11">
        <f>MAX('текущее состояние'!E4,'текущее состояние'!N4)</f>
        <v>0</v>
      </c>
      <c r="F4" s="11">
        <f>MAX('текущее состояние'!F4,'текущее состояние'!O4)</f>
        <v>0</v>
      </c>
      <c r="G4" s="11"/>
      <c r="H4" s="11">
        <f>MAX('текущее состояние'!I4,'текущее состояние'!P4)</f>
        <v>0</v>
      </c>
      <c r="I4" s="37">
        <f>MAX('текущее состояние'!J4,'текущее состояние'!Q4)</f>
        <v>0</v>
      </c>
      <c r="J4" s="54"/>
      <c r="K4" s="55">
        <f aca="true" t="shared" si="0" ref="K4:K20">SUM(C4,D4,E4,F4,H4,H4,I4,I4)</f>
        <v>0</v>
      </c>
      <c r="L4" s="55" t="str">
        <f aca="true" t="shared" si="1" ref="L4:L35">IF((K4=""),"",IF((K4&gt;34),"отл",IF((K4&gt;25),"хор",IF((K4&gt;16),"уд",IF((K4=0),"н/я","неуд")))))</f>
        <v>н/я</v>
      </c>
      <c r="M4" s="35">
        <f aca="true" t="shared" si="2" ref="M4:M35">IF((L4=""),"",((((((C4&gt;4)+(D4&gt;4))+(E4&gt;4))+(F4&gt;4))+(H4&gt;4))+(I4&gt;4)))</f>
        <v>0</v>
      </c>
    </row>
    <row r="5" spans="1:13" ht="12.75" customHeight="1">
      <c r="A5" s="11">
        <v>2</v>
      </c>
      <c r="B5" s="34" t="s">
        <v>16</v>
      </c>
      <c r="C5" s="31">
        <f>MAX('текущее состояние'!C5,'текущее состояние'!L5)</f>
        <v>6</v>
      </c>
      <c r="D5" s="31">
        <f>MAX('текущее состояние'!D5,'текущее состояние'!M5)</f>
        <v>5</v>
      </c>
      <c r="E5" s="11">
        <f>MAX('текущее состояние'!E5,'текущее состояние'!N5)</f>
        <v>4</v>
      </c>
      <c r="F5" s="11">
        <f>MAX('текущее состояние'!F5,'текущее состояние'!O5)</f>
        <v>0</v>
      </c>
      <c r="G5" s="11"/>
      <c r="H5" s="31">
        <f>MAX('текущее состояние'!I5,'текущее состояние'!P5)</f>
        <v>6</v>
      </c>
      <c r="I5" s="36">
        <f>MAX('текущее состояние'!J5,'текущее состояние'!Q5)</f>
        <v>6</v>
      </c>
      <c r="J5" s="54"/>
      <c r="K5" s="55">
        <f t="shared" si="0"/>
        <v>39</v>
      </c>
      <c r="L5" s="55" t="str">
        <f t="shared" si="1"/>
        <v>отл</v>
      </c>
      <c r="M5" s="35">
        <f t="shared" si="2"/>
        <v>4</v>
      </c>
    </row>
    <row r="6" spans="1:13" ht="12.75" customHeight="1">
      <c r="A6" s="11">
        <v>3</v>
      </c>
      <c r="B6" s="34" t="s">
        <v>18</v>
      </c>
      <c r="C6" s="31">
        <f>MAX('текущее состояние'!C6,'текущее состояние'!L6)</f>
        <v>5</v>
      </c>
      <c r="D6" s="31">
        <f>MAX('текущее состояние'!D6,'текущее состояние'!M6)</f>
        <v>6</v>
      </c>
      <c r="E6" s="11">
        <f>MAX('текущее состояние'!E6,'текущее состояние'!N6)</f>
        <v>1</v>
      </c>
      <c r="F6" s="11">
        <f>MAX('текущее состояние'!F6,'текущее состояние'!O6)</f>
        <v>0</v>
      </c>
      <c r="G6" s="11"/>
      <c r="H6" s="11">
        <f>MAX('текущее состояние'!I6,'текущее состояние'!P6)</f>
        <v>0</v>
      </c>
      <c r="I6" s="37">
        <f>MAX('текущее состояние'!J6,'текущее состояние'!Q6)</f>
        <v>4</v>
      </c>
      <c r="J6" s="54"/>
      <c r="K6" s="55">
        <f t="shared" si="0"/>
        <v>20</v>
      </c>
      <c r="L6" s="55" t="str">
        <f t="shared" si="1"/>
        <v>уд</v>
      </c>
      <c r="M6" s="35">
        <f t="shared" si="2"/>
        <v>2</v>
      </c>
    </row>
    <row r="7" spans="1:13" ht="12.75" customHeight="1">
      <c r="A7" s="11">
        <v>4</v>
      </c>
      <c r="B7" s="34" t="s">
        <v>20</v>
      </c>
      <c r="C7" s="11">
        <f>MAX('текущее состояние'!C7,'текущее состояние'!L7)</f>
        <v>4</v>
      </c>
      <c r="D7" s="11">
        <f>MAX('текущее состояние'!D7,'текущее состояние'!M7)</f>
        <v>0</v>
      </c>
      <c r="E7" s="11">
        <f>MAX('текущее состояние'!E7,'текущее состояние'!N7)</f>
        <v>2</v>
      </c>
      <c r="F7" s="11">
        <f>MAX('текущее состояние'!F7,'текущее состояние'!O7)</f>
        <v>0</v>
      </c>
      <c r="G7" s="11"/>
      <c r="H7" s="11">
        <f>MAX('текущее состояние'!I7,'текущее состояние'!P7)</f>
        <v>0</v>
      </c>
      <c r="I7" s="37">
        <f>MAX('текущее состояние'!J7,'текущее состояние'!Q7)</f>
        <v>0</v>
      </c>
      <c r="J7" s="54"/>
      <c r="K7" s="55">
        <f t="shared" si="0"/>
        <v>6</v>
      </c>
      <c r="L7" s="55" t="str">
        <f t="shared" si="1"/>
        <v>неуд</v>
      </c>
      <c r="M7" s="35">
        <f t="shared" si="2"/>
        <v>0</v>
      </c>
    </row>
    <row r="8" spans="1:13" ht="12.75" customHeight="1">
      <c r="A8" s="11">
        <v>5</v>
      </c>
      <c r="B8" s="34" t="s">
        <v>21</v>
      </c>
      <c r="C8" s="11">
        <f>MAX('текущее состояние'!C8,'текущее состояние'!L8)</f>
        <v>0</v>
      </c>
      <c r="D8" s="11">
        <f>MAX('текущее состояние'!D8,'текущее состояние'!M8)</f>
        <v>0</v>
      </c>
      <c r="E8" s="11">
        <f>MAX('текущее состояние'!E8,'текущее состояние'!N8)</f>
        <v>0</v>
      </c>
      <c r="F8" s="11">
        <f>MAX('текущее состояние'!F8,'текущее состояние'!O8)</f>
        <v>0</v>
      </c>
      <c r="G8" s="11"/>
      <c r="H8" s="11">
        <f>MAX('текущее состояние'!I8,'текущее состояние'!P8)</f>
        <v>0</v>
      </c>
      <c r="I8" s="37">
        <f>MAX('текущее состояние'!J8,'текущее состояние'!Q8)</f>
        <v>0</v>
      </c>
      <c r="J8" s="54"/>
      <c r="K8" s="55">
        <f t="shared" si="0"/>
        <v>0</v>
      </c>
      <c r="L8" s="55" t="str">
        <f t="shared" si="1"/>
        <v>н/я</v>
      </c>
      <c r="M8" s="35">
        <f t="shared" si="2"/>
        <v>0</v>
      </c>
    </row>
    <row r="9" spans="1:13" ht="12.75" customHeight="1">
      <c r="A9" s="11">
        <v>6</v>
      </c>
      <c r="B9" s="34" t="s">
        <v>22</v>
      </c>
      <c r="C9" s="11">
        <f>MAX('текущее состояние'!C9,'текущее состояние'!L9)</f>
        <v>4</v>
      </c>
      <c r="D9" s="31">
        <f>MAX('текущее состояние'!D9,'текущее состояние'!M9)</f>
        <v>5</v>
      </c>
      <c r="E9" s="11">
        <f>MAX('текущее состояние'!E9,'текущее состояние'!N9)</f>
        <v>4</v>
      </c>
      <c r="F9" s="11">
        <f>MAX('текущее состояние'!F9,'текущее состояние'!O9)</f>
        <v>4</v>
      </c>
      <c r="G9" s="11"/>
      <c r="H9" s="11">
        <f>MAX('текущее состояние'!I9,'текущее состояние'!P9)</f>
        <v>0</v>
      </c>
      <c r="I9" s="37">
        <f>MAX('текущее состояние'!J9,'текущее состояние'!Q9)</f>
        <v>0</v>
      </c>
      <c r="J9" s="54"/>
      <c r="K9" s="55">
        <f t="shared" si="0"/>
        <v>17</v>
      </c>
      <c r="L9" s="55" t="str">
        <f t="shared" si="1"/>
        <v>уд</v>
      </c>
      <c r="M9" s="35">
        <f t="shared" si="2"/>
        <v>1</v>
      </c>
    </row>
    <row r="10" spans="1:13" ht="12.75" customHeight="1">
      <c r="A10" s="11">
        <v>7</v>
      </c>
      <c r="B10" s="34" t="s">
        <v>24</v>
      </c>
      <c r="C10" s="31">
        <f>MAX('текущее состояние'!C10,'текущее состояние'!L10)</f>
        <v>6</v>
      </c>
      <c r="D10" s="11">
        <f>MAX('текущее состояние'!D10,'текущее состояние'!M10)</f>
        <v>0</v>
      </c>
      <c r="E10" s="11">
        <f>MAX('текущее состояние'!E10,'текущее состояние'!N10)</f>
        <v>2</v>
      </c>
      <c r="F10" s="11">
        <f>MAX('текущее состояние'!F10,'текущее состояние'!O10)</f>
        <v>0</v>
      </c>
      <c r="G10" s="11"/>
      <c r="H10" s="11">
        <f>MAX('текущее состояние'!I10,'текущее состояние'!P10)</f>
        <v>0</v>
      </c>
      <c r="I10" s="37">
        <f>MAX('текущее состояние'!J10,'текущее состояние'!Q10)</f>
        <v>1</v>
      </c>
      <c r="J10" s="54"/>
      <c r="K10" s="55">
        <f t="shared" si="0"/>
        <v>10</v>
      </c>
      <c r="L10" s="55" t="str">
        <f t="shared" si="1"/>
        <v>неуд</v>
      </c>
      <c r="M10" s="35">
        <f t="shared" si="2"/>
        <v>1</v>
      </c>
    </row>
    <row r="11" spans="1:13" ht="12.75" customHeight="1">
      <c r="A11" s="11">
        <v>8</v>
      </c>
      <c r="B11" s="34" t="s">
        <v>27</v>
      </c>
      <c r="C11" s="31">
        <f>MAX('текущее состояние'!C11,'текущее состояние'!L11)</f>
        <v>5</v>
      </c>
      <c r="D11" s="11">
        <f>MAX('текущее состояние'!D11,'текущее состояние'!M11)</f>
        <v>2</v>
      </c>
      <c r="E11" s="31">
        <f>MAX('текущее состояние'!E11,'текущее состояние'!N11)</f>
        <v>6</v>
      </c>
      <c r="F11" s="11">
        <f>MAX('текущее состояние'!F11,'текущее состояние'!O11)</f>
        <v>0</v>
      </c>
      <c r="G11" s="11"/>
      <c r="H11" s="11">
        <f>MAX('текущее состояние'!I11,'текущее состояние'!P11)</f>
        <v>0</v>
      </c>
      <c r="I11" s="36">
        <f>MAX('текущее состояние'!J11,'текущее состояние'!Q11)</f>
        <v>6</v>
      </c>
      <c r="J11" s="54"/>
      <c r="K11" s="55">
        <f t="shared" si="0"/>
        <v>25</v>
      </c>
      <c r="L11" s="55" t="str">
        <f t="shared" si="1"/>
        <v>уд</v>
      </c>
      <c r="M11" s="35">
        <f t="shared" si="2"/>
        <v>3</v>
      </c>
    </row>
    <row r="12" spans="1:13" ht="12.75" customHeight="1">
      <c r="A12" s="11">
        <v>9</v>
      </c>
      <c r="B12" s="34" t="s">
        <v>29</v>
      </c>
      <c r="C12" s="31">
        <f>MAX('текущее состояние'!C12,'текущее состояние'!L12)</f>
        <v>5</v>
      </c>
      <c r="D12" s="11">
        <f>MAX('текущее состояние'!D12,'текущее состояние'!M12)</f>
        <v>0</v>
      </c>
      <c r="E12" s="11">
        <f>MAX('текущее состояние'!E12,'текущее состояние'!N12)</f>
        <v>4</v>
      </c>
      <c r="F12" s="11">
        <f>MAX('текущее состояние'!F12,'текущее состояние'!O12)</f>
        <v>0</v>
      </c>
      <c r="G12" s="11"/>
      <c r="H12" s="11">
        <f>MAX('текущее состояние'!I12,'текущее состояние'!P12)</f>
        <v>1</v>
      </c>
      <c r="I12" s="37">
        <f>MAX('текущее состояние'!J12,'текущее состояние'!Q12)</f>
        <v>0</v>
      </c>
      <c r="J12" s="54"/>
      <c r="K12" s="55">
        <f t="shared" si="0"/>
        <v>11</v>
      </c>
      <c r="L12" s="55" t="str">
        <f t="shared" si="1"/>
        <v>неуд</v>
      </c>
      <c r="M12" s="35">
        <f t="shared" si="2"/>
        <v>1</v>
      </c>
    </row>
    <row r="13" spans="1:13" ht="12.75" customHeight="1">
      <c r="A13" s="11">
        <v>10</v>
      </c>
      <c r="B13" s="34" t="s">
        <v>32</v>
      </c>
      <c r="C13" s="11">
        <f>MAX('текущее состояние'!C13,'текущее состояние'!L13)</f>
        <v>2</v>
      </c>
      <c r="D13" s="11">
        <f>MAX('текущее состояние'!D13,'текущее состояние'!M13)</f>
        <v>0</v>
      </c>
      <c r="E13" s="11">
        <f>MAX('текущее состояние'!E13,'текущее состояние'!N13)</f>
        <v>2</v>
      </c>
      <c r="F13" s="11">
        <f>MAX('текущее состояние'!F13,'текущее состояние'!O13)</f>
        <v>0</v>
      </c>
      <c r="G13" s="11"/>
      <c r="H13" s="11">
        <f>MAX('текущее состояние'!I13,'текущее состояние'!P13)</f>
        <v>0</v>
      </c>
      <c r="I13" s="37">
        <f>MAX('текущее состояние'!J13,'текущее состояние'!Q13)</f>
        <v>0</v>
      </c>
      <c r="J13" s="54"/>
      <c r="K13" s="55">
        <f t="shared" si="0"/>
        <v>4</v>
      </c>
      <c r="L13" s="55" t="str">
        <f t="shared" si="1"/>
        <v>неуд</v>
      </c>
      <c r="M13" s="35">
        <f t="shared" si="2"/>
        <v>0</v>
      </c>
    </row>
    <row r="14" spans="1:13" ht="12.75" customHeight="1">
      <c r="A14" s="11">
        <v>11</v>
      </c>
      <c r="B14" s="34" t="s">
        <v>34</v>
      </c>
      <c r="C14" s="11">
        <f>MAX('текущее состояние'!C14,'текущее состояние'!L14)</f>
        <v>0</v>
      </c>
      <c r="D14" s="11">
        <f>MAX('текущее состояние'!D14,'текущее состояние'!M14)</f>
        <v>0</v>
      </c>
      <c r="E14" s="11">
        <f>MAX('текущее состояние'!E14,'текущее состояние'!N14)</f>
        <v>0</v>
      </c>
      <c r="F14" s="11">
        <f>MAX('текущее состояние'!F14,'текущее состояние'!O14)</f>
        <v>0</v>
      </c>
      <c r="G14" s="11"/>
      <c r="H14" s="11">
        <f>MAX('текущее состояние'!I14,'текущее состояние'!P14)</f>
        <v>0</v>
      </c>
      <c r="I14" s="37">
        <f>MAX('текущее состояние'!J14,'текущее состояние'!Q14)</f>
        <v>0</v>
      </c>
      <c r="J14" s="54"/>
      <c r="K14" s="55">
        <f t="shared" si="0"/>
        <v>0</v>
      </c>
      <c r="L14" s="55" t="str">
        <f t="shared" si="1"/>
        <v>н/я</v>
      </c>
      <c r="M14" s="35">
        <f t="shared" si="2"/>
        <v>0</v>
      </c>
    </row>
    <row r="15" spans="1:13" ht="12.75" customHeight="1">
      <c r="A15" s="11">
        <v>12</v>
      </c>
      <c r="B15" s="34" t="s">
        <v>36</v>
      </c>
      <c r="C15" s="11">
        <f>MAX('текущее состояние'!C15,'текущее состояние'!L15)</f>
        <v>0</v>
      </c>
      <c r="D15" s="11">
        <f>MAX('текущее состояние'!D15,'текущее состояние'!M15)</f>
        <v>0</v>
      </c>
      <c r="E15" s="11">
        <f>MAX('текущее состояние'!E15,'текущее состояние'!N15)</f>
        <v>0</v>
      </c>
      <c r="F15" s="11">
        <f>MAX('текущее состояние'!F15,'текущее состояние'!O15)</f>
        <v>0</v>
      </c>
      <c r="G15" s="11"/>
      <c r="H15" s="11">
        <f>MAX('текущее состояние'!I15,'текущее состояние'!P15)</f>
        <v>0</v>
      </c>
      <c r="I15" s="37">
        <f>MAX('текущее состояние'!J15,'текущее состояние'!Q15)</f>
        <v>0</v>
      </c>
      <c r="J15" s="54"/>
      <c r="K15" s="55">
        <f t="shared" si="0"/>
        <v>0</v>
      </c>
      <c r="L15" s="55" t="str">
        <f t="shared" si="1"/>
        <v>н/я</v>
      </c>
      <c r="M15" s="35">
        <f t="shared" si="2"/>
        <v>0</v>
      </c>
    </row>
    <row r="16" spans="1:13" ht="12.75" customHeight="1">
      <c r="A16" s="11">
        <v>13</v>
      </c>
      <c r="B16" s="34" t="s">
        <v>38</v>
      </c>
      <c r="C16" s="11">
        <f>MAX('текущее состояние'!C16,'текущее состояние'!L16)</f>
        <v>2</v>
      </c>
      <c r="D16" s="31">
        <f>MAX('текущее состояние'!D16,'текущее состояние'!M16)</f>
        <v>5</v>
      </c>
      <c r="E16" s="11">
        <f>MAX('текущее состояние'!E16,'текущее состояние'!N16)</f>
        <v>0</v>
      </c>
      <c r="F16" s="11">
        <f>MAX('текущее состояние'!F16,'текущее состояние'!O16)</f>
        <v>0</v>
      </c>
      <c r="G16" s="11"/>
      <c r="H16" s="11">
        <f>MAX('текущее состояние'!I16,'текущее состояние'!P16)</f>
        <v>0</v>
      </c>
      <c r="I16" s="37">
        <f>MAX('текущее состояние'!J16,'текущее состояние'!Q16)</f>
        <v>0</v>
      </c>
      <c r="J16" s="54"/>
      <c r="K16" s="55">
        <f t="shared" si="0"/>
        <v>7</v>
      </c>
      <c r="L16" s="55" t="str">
        <f t="shared" si="1"/>
        <v>неуд</v>
      </c>
      <c r="M16" s="35">
        <f t="shared" si="2"/>
        <v>1</v>
      </c>
    </row>
    <row r="17" spans="1:13" ht="12.75" customHeight="1">
      <c r="A17" s="11">
        <v>14</v>
      </c>
      <c r="B17" s="34" t="s">
        <v>39</v>
      </c>
      <c r="C17" s="11">
        <f>MAX('текущее состояние'!C17,'текущее состояние'!L17)</f>
        <v>0</v>
      </c>
      <c r="D17" s="11">
        <f>MAX('текущее состояние'!D17,'текущее состояние'!M17)</f>
        <v>0</v>
      </c>
      <c r="E17" s="11">
        <f>MAX('текущее состояние'!E17,'текущее состояние'!N17)</f>
        <v>0</v>
      </c>
      <c r="F17" s="11">
        <f>MAX('текущее состояние'!F17,'текущее состояние'!O17)</f>
        <v>0</v>
      </c>
      <c r="G17" s="11"/>
      <c r="H17" s="11">
        <f>MAX('текущее состояние'!I17,'текущее состояние'!P17)</f>
        <v>0</v>
      </c>
      <c r="I17" s="37">
        <f>MAX('текущее состояние'!J17,'текущее состояние'!Q17)</f>
        <v>0</v>
      </c>
      <c r="J17" s="54"/>
      <c r="K17" s="55">
        <f t="shared" si="0"/>
        <v>0</v>
      </c>
      <c r="L17" s="55" t="str">
        <f t="shared" si="1"/>
        <v>н/я</v>
      </c>
      <c r="M17" s="35">
        <f t="shared" si="2"/>
        <v>0</v>
      </c>
    </row>
    <row r="18" spans="1:13" ht="12.75" customHeight="1">
      <c r="A18" s="11">
        <v>15</v>
      </c>
      <c r="B18" s="34" t="s">
        <v>40</v>
      </c>
      <c r="C18" s="11">
        <f>MAX('текущее состояние'!C18,'текущее состояние'!L18)</f>
        <v>0</v>
      </c>
      <c r="D18" s="11">
        <f>MAX('текущее состояние'!D18,'текущее состояние'!M18)</f>
        <v>0</v>
      </c>
      <c r="E18" s="11">
        <f>MAX('текущее состояние'!E18,'текущее состояние'!N18)</f>
        <v>0</v>
      </c>
      <c r="F18" s="11">
        <f>MAX('текущее состояние'!F18,'текущее состояние'!O18)</f>
        <v>0</v>
      </c>
      <c r="G18" s="11"/>
      <c r="H18" s="11">
        <f>MAX('текущее состояние'!I18,'текущее состояние'!P18)</f>
        <v>0</v>
      </c>
      <c r="I18" s="37">
        <f>MAX('текущее состояние'!J18,'текущее состояние'!Q18)</f>
        <v>0</v>
      </c>
      <c r="J18" s="54"/>
      <c r="K18" s="55">
        <f t="shared" si="0"/>
        <v>0</v>
      </c>
      <c r="L18" s="55" t="str">
        <f t="shared" si="1"/>
        <v>н/я</v>
      </c>
      <c r="M18" s="35">
        <f t="shared" si="2"/>
        <v>0</v>
      </c>
    </row>
    <row r="19" spans="1:13" ht="12.75" customHeight="1">
      <c r="A19" s="11">
        <v>16</v>
      </c>
      <c r="B19" s="34" t="s">
        <v>41</v>
      </c>
      <c r="C19" s="11">
        <f>MAX('текущее состояние'!C19,'текущее состояние'!L19)</f>
        <v>4</v>
      </c>
      <c r="D19" s="11">
        <f>MAX('текущее состояние'!D19,'текущее состояние'!M19)</f>
        <v>2</v>
      </c>
      <c r="E19" s="31">
        <f>MAX('текущее состояние'!E19,'текущее состояние'!N19)</f>
        <v>6</v>
      </c>
      <c r="F19" s="11">
        <f>MAX('текущее состояние'!F19,'текущее состояние'!O19)</f>
        <v>2</v>
      </c>
      <c r="G19" s="11"/>
      <c r="H19" s="11">
        <f>MAX('текущее состояние'!I19,'текущее состояние'!P19)</f>
        <v>0</v>
      </c>
      <c r="I19" s="37">
        <f>MAX('текущее состояние'!J19,'текущее состояние'!Q19)</f>
        <v>0</v>
      </c>
      <c r="J19" s="54"/>
      <c r="K19" s="55">
        <f t="shared" si="0"/>
        <v>14</v>
      </c>
      <c r="L19" s="55" t="str">
        <f t="shared" si="1"/>
        <v>неуд</v>
      </c>
      <c r="M19" s="35">
        <f t="shared" si="2"/>
        <v>1</v>
      </c>
    </row>
    <row r="20" spans="1:13" ht="12.75" customHeight="1">
      <c r="A20" s="11">
        <v>17</v>
      </c>
      <c r="B20" s="34" t="s">
        <v>42</v>
      </c>
      <c r="C20" s="31">
        <f>MAX('текущее состояние'!C20,'текущее состояние'!L20)</f>
        <v>6</v>
      </c>
      <c r="D20" s="11">
        <f>MAX('текущее состояние'!D20,'текущее состояние'!M20)</f>
        <v>0</v>
      </c>
      <c r="E20" s="11">
        <f>MAX('текущее состояние'!E20,'текущее состояние'!N20)</f>
        <v>0</v>
      </c>
      <c r="F20" s="11">
        <f>MAX('текущее состояние'!F20,'текущее состояние'!O20)</f>
        <v>0</v>
      </c>
      <c r="G20" s="11"/>
      <c r="H20" s="11">
        <f>MAX('текущее состояние'!I20,'текущее состояние'!P20)</f>
        <v>0</v>
      </c>
      <c r="I20" s="37">
        <f>MAX('текущее состояние'!J20,'текущее состояние'!Q20)</f>
        <v>0</v>
      </c>
      <c r="J20" s="54"/>
      <c r="K20" s="55">
        <f t="shared" si="0"/>
        <v>6</v>
      </c>
      <c r="L20" s="55" t="str">
        <f t="shared" si="1"/>
        <v>неуд</v>
      </c>
      <c r="M20" s="35">
        <f t="shared" si="2"/>
        <v>1</v>
      </c>
    </row>
    <row r="21" spans="1:13" ht="12.75" customHeight="1">
      <c r="A21" s="11"/>
      <c r="B21" s="34"/>
      <c r="C21" s="11"/>
      <c r="D21" s="11"/>
      <c r="E21" s="11"/>
      <c r="F21" s="11"/>
      <c r="G21" s="11"/>
      <c r="H21" s="11"/>
      <c r="I21" s="37"/>
      <c r="J21" s="54"/>
      <c r="K21" s="55"/>
      <c r="L21" s="55">
        <f t="shared" si="1"/>
      </c>
      <c r="M21" s="35">
        <f t="shared" si="2"/>
      </c>
    </row>
    <row r="22" spans="1:13" ht="12.75" customHeight="1">
      <c r="A22" s="80" t="s">
        <v>43</v>
      </c>
      <c r="B22" s="81"/>
      <c r="C22" s="81"/>
      <c r="D22" s="81"/>
      <c r="E22" s="81"/>
      <c r="F22" s="81"/>
      <c r="G22" s="82"/>
      <c r="H22" s="11"/>
      <c r="I22" s="37"/>
      <c r="J22" s="54"/>
      <c r="K22" s="55"/>
      <c r="L22" s="55">
        <f t="shared" si="1"/>
      </c>
      <c r="M22" s="35">
        <f t="shared" si="2"/>
      </c>
    </row>
    <row r="23" spans="1:13" ht="12.75" customHeight="1">
      <c r="A23" s="10" t="s">
        <v>5</v>
      </c>
      <c r="B23" s="9" t="s">
        <v>6</v>
      </c>
      <c r="C23" s="10" t="s">
        <v>7</v>
      </c>
      <c r="D23" s="10" t="s">
        <v>8</v>
      </c>
      <c r="E23" s="10" t="s">
        <v>9</v>
      </c>
      <c r="F23" s="10" t="s">
        <v>10</v>
      </c>
      <c r="G23" s="11"/>
      <c r="H23" s="11"/>
      <c r="I23" s="37"/>
      <c r="J23" s="54"/>
      <c r="K23" s="55"/>
      <c r="L23" s="55">
        <f t="shared" si="1"/>
      </c>
      <c r="M23" s="35">
        <f t="shared" si="2"/>
      </c>
    </row>
    <row r="24" spans="1:13" ht="12.75" customHeight="1">
      <c r="A24" s="11">
        <v>1</v>
      </c>
      <c r="B24" s="34" t="s">
        <v>44</v>
      </c>
      <c r="C24" s="11">
        <f>MAX('текущее состояние'!C24,'текущее состояние'!L24)</f>
        <v>4</v>
      </c>
      <c r="D24" s="11">
        <f>MAX('текущее состояние'!D24,'текущее состояние'!M24)</f>
        <v>0</v>
      </c>
      <c r="E24" s="11">
        <f>MAX('текущее состояние'!E24,'текущее состояние'!N24)</f>
        <v>4</v>
      </c>
      <c r="F24" s="11">
        <f>MAX('текущее состояние'!F24,'текущее состояние'!O24)</f>
        <v>0</v>
      </c>
      <c r="G24" s="11"/>
      <c r="H24" s="11">
        <f>MAX('текущее состояние'!I24,'текущее состояние'!P24)</f>
        <v>0</v>
      </c>
      <c r="I24" s="37">
        <f>MAX('текущее состояние'!J24,'текущее состояние'!Q24)</f>
        <v>0</v>
      </c>
      <c r="J24" s="54"/>
      <c r="K24" s="55">
        <f aca="true" t="shared" si="3" ref="K24:K43">SUM(C24,D24,E24,F24,H24,H24,I24,I24)</f>
        <v>8</v>
      </c>
      <c r="L24" s="55" t="str">
        <f t="shared" si="1"/>
        <v>неуд</v>
      </c>
      <c r="M24" s="35">
        <f t="shared" si="2"/>
        <v>0</v>
      </c>
    </row>
    <row r="25" spans="1:13" ht="12.75" customHeight="1">
      <c r="A25" s="11">
        <v>2</v>
      </c>
      <c r="B25" s="34" t="s">
        <v>45</v>
      </c>
      <c r="C25" s="31">
        <f>MAX('текущее состояние'!C25,'текущее состояние'!L25)</f>
        <v>6</v>
      </c>
      <c r="D25" s="11">
        <f>MAX('текущее состояние'!D25,'текущее состояние'!M25)</f>
        <v>0</v>
      </c>
      <c r="E25" s="31">
        <f>MAX('текущее состояние'!E25,'текущее состояние'!N25)</f>
        <v>5</v>
      </c>
      <c r="F25" s="11">
        <f>MAX('текущее состояние'!F25,'текущее состояние'!O25)</f>
        <v>0</v>
      </c>
      <c r="G25" s="11"/>
      <c r="H25" s="11">
        <f>MAX('текущее состояние'!I25,'текущее состояние'!P25)</f>
        <v>0</v>
      </c>
      <c r="I25" s="37">
        <f>MAX('текущее состояние'!J25,'текущее состояние'!Q25)</f>
        <v>0</v>
      </c>
      <c r="J25" s="54"/>
      <c r="K25" s="55">
        <f t="shared" si="3"/>
        <v>11</v>
      </c>
      <c r="L25" s="55" t="str">
        <f t="shared" si="1"/>
        <v>неуд</v>
      </c>
      <c r="M25" s="35">
        <f t="shared" si="2"/>
        <v>2</v>
      </c>
    </row>
    <row r="26" spans="1:13" ht="12.75" customHeight="1">
      <c r="A26" s="11">
        <v>3</v>
      </c>
      <c r="B26" s="34" t="s">
        <v>46</v>
      </c>
      <c r="C26" s="11">
        <f>MAX('текущее состояние'!C26,'текущее состояние'!L26)</f>
        <v>0</v>
      </c>
      <c r="D26" s="11">
        <f>MAX('текущее состояние'!D26,'текущее состояние'!M26)</f>
        <v>0</v>
      </c>
      <c r="E26" s="11">
        <f>MAX('текущее состояние'!E26,'текущее состояние'!N26)</f>
        <v>0</v>
      </c>
      <c r="F26" s="11">
        <f>MAX('текущее состояние'!F26,'текущее состояние'!O26)</f>
        <v>0</v>
      </c>
      <c r="G26" s="11"/>
      <c r="H26" s="11">
        <f>MAX('текущее состояние'!I26,'текущее состояние'!P26)</f>
        <v>0</v>
      </c>
      <c r="I26" s="37">
        <f>MAX('текущее состояние'!J26,'текущее состояние'!Q26)</f>
        <v>0</v>
      </c>
      <c r="J26" s="54"/>
      <c r="K26" s="55">
        <f t="shared" si="3"/>
        <v>0</v>
      </c>
      <c r="L26" s="55" t="str">
        <f t="shared" si="1"/>
        <v>н/я</v>
      </c>
      <c r="M26" s="35">
        <f t="shared" si="2"/>
        <v>0</v>
      </c>
    </row>
    <row r="27" spans="1:13" ht="12.75" customHeight="1">
      <c r="A27" s="11">
        <v>4</v>
      </c>
      <c r="B27" s="34" t="s">
        <v>48</v>
      </c>
      <c r="C27" s="11">
        <f>MAX('текущее состояние'!C27,'текущее состояние'!L27)</f>
        <v>0</v>
      </c>
      <c r="D27" s="11">
        <f>MAX('текущее состояние'!D27,'текущее состояние'!M27)</f>
        <v>0</v>
      </c>
      <c r="E27" s="11">
        <f>MAX('текущее состояние'!E27,'текущее состояние'!N27)</f>
        <v>0</v>
      </c>
      <c r="F27" s="11">
        <f>MAX('текущее состояние'!F27,'текущее состояние'!O27)</f>
        <v>0</v>
      </c>
      <c r="G27" s="11"/>
      <c r="H27" s="11">
        <f>MAX('текущее состояние'!I27,'текущее состояние'!P27)</f>
        <v>0</v>
      </c>
      <c r="I27" s="37">
        <f>MAX('текущее состояние'!J27,'текущее состояние'!Q27)</f>
        <v>0</v>
      </c>
      <c r="J27" s="54"/>
      <c r="K27" s="55">
        <f t="shared" si="3"/>
        <v>0</v>
      </c>
      <c r="L27" s="55" t="str">
        <f t="shared" si="1"/>
        <v>н/я</v>
      </c>
      <c r="M27" s="35">
        <f t="shared" si="2"/>
        <v>0</v>
      </c>
    </row>
    <row r="28" spans="1:13" ht="12.75" customHeight="1">
      <c r="A28" s="11">
        <v>5</v>
      </c>
      <c r="B28" s="34" t="s">
        <v>49</v>
      </c>
      <c r="C28" s="11">
        <f>MAX('текущее состояние'!C28,'текущее состояние'!L28)</f>
        <v>4</v>
      </c>
      <c r="D28" s="31">
        <f>MAX('текущее состояние'!D28,'текущее состояние'!M28)</f>
        <v>5</v>
      </c>
      <c r="E28" s="11">
        <f>MAX('текущее состояние'!E28,'текущее состояние'!N28)</f>
        <v>4</v>
      </c>
      <c r="F28" s="11">
        <f>MAX('текущее состояние'!F28,'текущее состояние'!O28)</f>
        <v>6</v>
      </c>
      <c r="G28" s="11"/>
      <c r="H28" s="11">
        <f>MAX('текущее состояние'!I28,'текущее состояние'!P28)</f>
        <v>1</v>
      </c>
      <c r="I28" s="37">
        <f>MAX('текущее состояние'!J28,'текущее состояние'!Q28)</f>
        <v>1</v>
      </c>
      <c r="J28" s="54"/>
      <c r="K28" s="55">
        <f t="shared" si="3"/>
        <v>23</v>
      </c>
      <c r="L28" s="55" t="str">
        <f t="shared" si="1"/>
        <v>уд</v>
      </c>
      <c r="M28" s="35">
        <f t="shared" si="2"/>
        <v>2</v>
      </c>
    </row>
    <row r="29" spans="1:13" ht="12.75" customHeight="1">
      <c r="A29" s="11">
        <v>6</v>
      </c>
      <c r="B29" s="34" t="s">
        <v>50</v>
      </c>
      <c r="C29" s="31">
        <f>MAX('текущее состояние'!C29,'текущее состояние'!L29)</f>
        <v>6</v>
      </c>
      <c r="D29" s="11">
        <f>MAX('текущее состояние'!D29,'текущее состояние'!M29)</f>
        <v>0</v>
      </c>
      <c r="E29" s="11">
        <f>MAX('текущее состояние'!E29,'текущее состояние'!N29)</f>
        <v>2</v>
      </c>
      <c r="F29" s="11">
        <f>MAX('текущее состояние'!F29,'текущее состояние'!O29)</f>
        <v>0</v>
      </c>
      <c r="G29" s="11"/>
      <c r="H29" s="31">
        <f>MAX('текущее состояние'!I29,'текущее состояние'!P29)</f>
        <v>6</v>
      </c>
      <c r="I29" s="37">
        <f>MAX('текущее состояние'!J29,'текущее состояние'!Q29)</f>
        <v>5</v>
      </c>
      <c r="J29" s="54"/>
      <c r="K29" s="55">
        <f t="shared" si="3"/>
        <v>30</v>
      </c>
      <c r="L29" s="55" t="str">
        <f t="shared" si="1"/>
        <v>хор</v>
      </c>
      <c r="M29" s="35">
        <f t="shared" si="2"/>
        <v>3</v>
      </c>
    </row>
    <row r="30" spans="1:13" ht="12.75" customHeight="1">
      <c r="A30" s="11">
        <v>7</v>
      </c>
      <c r="B30" s="34" t="s">
        <v>51</v>
      </c>
      <c r="C30" s="31">
        <f>MAX('текущее состояние'!C30,'текущее состояние'!L30)</f>
        <v>6</v>
      </c>
      <c r="D30" s="31">
        <f>MAX('текущее состояние'!D30,'текущее состояние'!M30)</f>
        <v>5</v>
      </c>
      <c r="E30" s="31">
        <f>MAX('текущее состояние'!E30,'текущее состояние'!N30)</f>
        <v>6</v>
      </c>
      <c r="F30" s="31">
        <f>MAX('текущее состояние'!F30,'текущее состояние'!O30)</f>
        <v>6</v>
      </c>
      <c r="G30" s="11"/>
      <c r="H30" s="11">
        <f>MAX('текущее состояние'!I30,'текущее состояние'!P30)</f>
        <v>4</v>
      </c>
      <c r="I30" s="37">
        <f>MAX('текущее состояние'!J30,'текущее состояние'!Q30)</f>
        <v>4</v>
      </c>
      <c r="J30" s="54"/>
      <c r="K30" s="55">
        <f t="shared" si="3"/>
        <v>39</v>
      </c>
      <c r="L30" s="55" t="str">
        <f t="shared" si="1"/>
        <v>отл</v>
      </c>
      <c r="M30" s="35">
        <f t="shared" si="2"/>
        <v>4</v>
      </c>
    </row>
    <row r="31" spans="1:13" ht="12.75" customHeight="1">
      <c r="A31" s="11">
        <v>8</v>
      </c>
      <c r="B31" s="34" t="s">
        <v>52</v>
      </c>
      <c r="C31" s="11">
        <f>MAX('текущее состояние'!C31,'текущее состояние'!L31)</f>
        <v>0</v>
      </c>
      <c r="D31" s="11">
        <f>MAX('текущее состояние'!D31,'текущее состояние'!M31)</f>
        <v>0</v>
      </c>
      <c r="E31" s="11">
        <f>MAX('текущее состояние'!E31,'текущее состояние'!N31)</f>
        <v>0</v>
      </c>
      <c r="F31" s="11">
        <f>MAX('текущее состояние'!F31,'текущее состояние'!O31)</f>
        <v>0</v>
      </c>
      <c r="G31" s="11"/>
      <c r="H31" s="11">
        <f>MAX('текущее состояние'!I31,'текущее состояние'!P31)</f>
        <v>0</v>
      </c>
      <c r="I31" s="37">
        <f>MAX('текущее состояние'!J31,'текущее состояние'!Q31)</f>
        <v>0</v>
      </c>
      <c r="J31" s="54"/>
      <c r="K31" s="55">
        <f t="shared" si="3"/>
        <v>0</v>
      </c>
      <c r="L31" s="55" t="str">
        <f t="shared" si="1"/>
        <v>н/я</v>
      </c>
      <c r="M31" s="35">
        <f t="shared" si="2"/>
        <v>0</v>
      </c>
    </row>
    <row r="32" spans="1:13" ht="12.75" customHeight="1">
      <c r="A32" s="11">
        <v>9</v>
      </c>
      <c r="B32" s="34" t="s">
        <v>53</v>
      </c>
      <c r="C32" s="31">
        <f>MAX('текущее состояние'!C32,'текущее состояние'!L32)</f>
        <v>6</v>
      </c>
      <c r="D32" s="11">
        <f>MAX('текущее состояние'!D32,'текущее состояние'!M32)</f>
        <v>4</v>
      </c>
      <c r="E32" s="11">
        <f>MAX('текущее состояние'!E32,'текущее состояние'!N32)</f>
        <v>4</v>
      </c>
      <c r="F32" s="11">
        <f>MAX('текущее состояние'!F32,'текущее состояние'!O32)</f>
        <v>4</v>
      </c>
      <c r="G32" s="11"/>
      <c r="H32" s="11">
        <f>MAX('текущее состояние'!I32,'текущее состояние'!P32)</f>
        <v>1</v>
      </c>
      <c r="I32" s="37">
        <f>MAX('текущее состояние'!J32,'текущее состояние'!Q32)</f>
        <v>3</v>
      </c>
      <c r="J32" s="54"/>
      <c r="K32" s="55">
        <f t="shared" si="3"/>
        <v>26</v>
      </c>
      <c r="L32" s="55" t="str">
        <f t="shared" si="1"/>
        <v>хор</v>
      </c>
      <c r="M32" s="35">
        <f t="shared" si="2"/>
        <v>1</v>
      </c>
    </row>
    <row r="33" spans="1:13" ht="12.75" customHeight="1">
      <c r="A33" s="11">
        <v>10</v>
      </c>
      <c r="B33" s="34" t="s">
        <v>55</v>
      </c>
      <c r="C33" s="31">
        <f>MAX('текущее состояние'!C33,'текущее состояние'!L33)</f>
        <v>6</v>
      </c>
      <c r="D33" s="31">
        <f>MAX('текущее состояние'!D33,'текущее состояние'!M33)</f>
        <v>6</v>
      </c>
      <c r="E33" s="11">
        <f>MAX('текущее состояние'!E33,'текущее состояние'!N33)</f>
        <v>4</v>
      </c>
      <c r="F33" s="11">
        <f>MAX('текущее состояние'!F33,'текущее состояние'!O33)</f>
        <v>4</v>
      </c>
      <c r="G33" s="11"/>
      <c r="H33" s="31">
        <f>MAX('текущее состояние'!I33,'текущее состояние'!P33)</f>
        <v>6</v>
      </c>
      <c r="I33" s="36">
        <f>MAX('текущее состояние'!J33,'текущее состояние'!Q33)</f>
        <v>6</v>
      </c>
      <c r="J33" s="54"/>
      <c r="K33" s="55">
        <f t="shared" si="3"/>
        <v>44</v>
      </c>
      <c r="L33" s="55" t="str">
        <f t="shared" si="1"/>
        <v>отл</v>
      </c>
      <c r="M33" s="35">
        <f t="shared" si="2"/>
        <v>4</v>
      </c>
    </row>
    <row r="34" spans="1:13" ht="12.75" customHeight="1">
      <c r="A34" s="11">
        <v>11</v>
      </c>
      <c r="B34" s="34" t="s">
        <v>56</v>
      </c>
      <c r="C34" s="31">
        <f>MAX('текущее состояние'!C34,'текущее состояние'!L34)</f>
        <v>5</v>
      </c>
      <c r="D34" s="11">
        <f>MAX('текущее состояние'!D34,'текущее состояние'!M34)</f>
        <v>4</v>
      </c>
      <c r="E34" s="11">
        <f>MAX('текущее состояние'!E34,'текущее состояние'!N34)</f>
        <v>4</v>
      </c>
      <c r="F34" s="11">
        <f>MAX('текущее состояние'!F34,'текущее состояние'!O34)</f>
        <v>0</v>
      </c>
      <c r="G34" s="11"/>
      <c r="H34" s="11">
        <f>MAX('текущее состояние'!I34,'текущее состояние'!P34)</f>
        <v>1</v>
      </c>
      <c r="I34" s="37">
        <f>MAX('текущее состояние'!J34,'текущее состояние'!Q34)</f>
        <v>4</v>
      </c>
      <c r="J34" s="54"/>
      <c r="K34" s="55">
        <f t="shared" si="3"/>
        <v>23</v>
      </c>
      <c r="L34" s="55" t="str">
        <f t="shared" si="1"/>
        <v>уд</v>
      </c>
      <c r="M34" s="35">
        <f t="shared" si="2"/>
        <v>1</v>
      </c>
    </row>
    <row r="35" spans="1:13" ht="12.75" customHeight="1">
      <c r="A35" s="11">
        <v>12</v>
      </c>
      <c r="B35" s="34" t="s">
        <v>57</v>
      </c>
      <c r="C35" s="11">
        <f>MAX('текущее состояние'!C35,'текущее состояние'!L35)</f>
        <v>1</v>
      </c>
      <c r="D35" s="11">
        <f>MAX('текущее состояние'!D35,'текущее состояние'!M35)</f>
        <v>0</v>
      </c>
      <c r="E35" s="11">
        <f>MAX('текущее состояние'!E35,'текущее состояние'!N35)</f>
        <v>1</v>
      </c>
      <c r="F35" s="11">
        <f>MAX('текущее состояние'!F35,'текущее состояние'!O35)</f>
        <v>0</v>
      </c>
      <c r="G35" s="11"/>
      <c r="H35" s="11">
        <f>MAX('текущее состояние'!I35,'текущее состояние'!P35)</f>
        <v>0</v>
      </c>
      <c r="I35" s="37">
        <f>MAX('текущее состояние'!J35,'текущее состояние'!Q35)</f>
        <v>0</v>
      </c>
      <c r="J35" s="54"/>
      <c r="K35" s="55">
        <f t="shared" si="3"/>
        <v>2</v>
      </c>
      <c r="L35" s="55" t="str">
        <f t="shared" si="1"/>
        <v>неуд</v>
      </c>
      <c r="M35" s="35">
        <f t="shared" si="2"/>
        <v>0</v>
      </c>
    </row>
    <row r="36" spans="1:13" ht="12.75" customHeight="1">
      <c r="A36" s="11">
        <v>13</v>
      </c>
      <c r="B36" s="34" t="s">
        <v>58</v>
      </c>
      <c r="C36" s="31">
        <f>MAX('текущее состояние'!C36,'текущее состояние'!L36)</f>
        <v>6</v>
      </c>
      <c r="D36" s="11">
        <f>MAX('текущее состояние'!D36,'текущее состояние'!M36)</f>
        <v>0</v>
      </c>
      <c r="E36" s="11">
        <f>MAX('текущее состояние'!E36,'текущее состояние'!N36)</f>
        <v>2</v>
      </c>
      <c r="F36" s="11">
        <f>MAX('текущее состояние'!F36,'текущее состояние'!O36)</f>
        <v>0</v>
      </c>
      <c r="G36" s="11"/>
      <c r="H36" s="11">
        <f>MAX('текущее состояние'!I36,'текущее состояние'!P36)</f>
        <v>3</v>
      </c>
      <c r="I36" s="37">
        <f>MAX('текущее состояние'!J36,'текущее состояние'!Q36)</f>
        <v>2</v>
      </c>
      <c r="J36" s="54"/>
      <c r="K36" s="55">
        <f t="shared" si="3"/>
        <v>18</v>
      </c>
      <c r="L36" s="55" t="str">
        <f aca="true" t="shared" si="4" ref="L36:L67">IF((K36=""),"",IF((K36&gt;34),"отл",IF((K36&gt;25),"хор",IF((K36&gt;16),"уд",IF((K36=0),"н/я","неуд")))))</f>
        <v>уд</v>
      </c>
      <c r="M36" s="35">
        <f aca="true" t="shared" si="5" ref="M36:M67">IF((L36=""),"",((((((C36&gt;4)+(D36&gt;4))+(E36&gt;4))+(F36&gt;4))+(H36&gt;4))+(I36&gt;4)))</f>
        <v>1</v>
      </c>
    </row>
    <row r="37" spans="1:13" ht="12.75" customHeight="1">
      <c r="A37" s="11">
        <v>14</v>
      </c>
      <c r="B37" s="34" t="s">
        <v>59</v>
      </c>
      <c r="C37" s="31">
        <f>MAX('текущее состояние'!C37,'текущее состояние'!L37)</f>
        <v>6</v>
      </c>
      <c r="D37" s="11">
        <f>MAX('текущее состояние'!D37,'текущее состояние'!M37)</f>
        <v>0</v>
      </c>
      <c r="E37" s="11">
        <f>MAX('текущее состояние'!E37,'текущее состояние'!N37)</f>
        <v>0</v>
      </c>
      <c r="F37" s="11">
        <f>MAX('текущее состояние'!F37,'текущее состояние'!O37)</f>
        <v>0</v>
      </c>
      <c r="G37" s="11"/>
      <c r="H37" s="11">
        <f>MAX('текущее состояние'!I37,'текущее состояние'!P37)</f>
        <v>0</v>
      </c>
      <c r="I37" s="37">
        <f>MAX('текущее состояние'!J37,'текущее состояние'!Q37)</f>
        <v>0</v>
      </c>
      <c r="J37" s="54"/>
      <c r="K37" s="55">
        <f t="shared" si="3"/>
        <v>6</v>
      </c>
      <c r="L37" s="55" t="str">
        <f t="shared" si="4"/>
        <v>неуд</v>
      </c>
      <c r="M37" s="35">
        <f t="shared" si="5"/>
        <v>1</v>
      </c>
    </row>
    <row r="38" spans="1:13" ht="12.75" customHeight="1">
      <c r="A38" s="11">
        <v>15</v>
      </c>
      <c r="B38" s="34" t="s">
        <v>60</v>
      </c>
      <c r="C38" s="11">
        <f>MAX('текущее состояние'!C38,'текущее состояние'!L38)</f>
        <v>4</v>
      </c>
      <c r="D38" s="31">
        <f>MAX('текущее состояние'!D38,'текущее состояние'!M38)</f>
        <v>5</v>
      </c>
      <c r="E38" s="31">
        <f>MAX('текущее состояние'!E38,'текущее состояние'!N38)</f>
        <v>5</v>
      </c>
      <c r="F38" s="11">
        <f>MAX('текущее состояние'!F38,'текущее состояние'!O38)</f>
        <v>0</v>
      </c>
      <c r="G38" s="11"/>
      <c r="H38" s="11">
        <f>MAX('текущее состояние'!I38,'текущее состояние'!P38)</f>
        <v>2</v>
      </c>
      <c r="I38" s="37">
        <f>MAX('текущее состояние'!J38,'текущее состояние'!Q38)</f>
        <v>0</v>
      </c>
      <c r="J38" s="54"/>
      <c r="K38" s="55">
        <f t="shared" si="3"/>
        <v>18</v>
      </c>
      <c r="L38" s="55" t="str">
        <f t="shared" si="4"/>
        <v>уд</v>
      </c>
      <c r="M38" s="35">
        <f t="shared" si="5"/>
        <v>2</v>
      </c>
    </row>
    <row r="39" spans="1:13" ht="12.75" customHeight="1">
      <c r="A39" s="11">
        <v>16</v>
      </c>
      <c r="B39" s="34" t="s">
        <v>61</v>
      </c>
      <c r="C39" s="11">
        <f>MAX('текущее состояние'!C39,'текущее состояние'!L39)</f>
        <v>4</v>
      </c>
      <c r="D39" s="11">
        <f>MAX('текущее состояние'!D39,'текущее состояние'!M39)</f>
        <v>0</v>
      </c>
      <c r="E39" s="11">
        <f>MAX('текущее состояние'!E39,'текущее состояние'!N39)</f>
        <v>2</v>
      </c>
      <c r="F39" s="11">
        <f>MAX('текущее состояние'!F39,'текущее состояние'!O39)</f>
        <v>0</v>
      </c>
      <c r="G39" s="11"/>
      <c r="H39" s="11">
        <f>MAX('текущее состояние'!I39,'текущее состояние'!P39)</f>
        <v>1</v>
      </c>
      <c r="I39" s="37">
        <f>MAX('текущее состояние'!J39,'текущее состояние'!Q39)</f>
        <v>0</v>
      </c>
      <c r="J39" s="54"/>
      <c r="K39" s="55">
        <f t="shared" si="3"/>
        <v>8</v>
      </c>
      <c r="L39" s="55" t="str">
        <f t="shared" si="4"/>
        <v>неуд</v>
      </c>
      <c r="M39" s="35">
        <f t="shared" si="5"/>
        <v>0</v>
      </c>
    </row>
    <row r="40" spans="1:13" ht="12.75" customHeight="1">
      <c r="A40" s="11">
        <v>17</v>
      </c>
      <c r="B40" s="34" t="s">
        <v>63</v>
      </c>
      <c r="C40" s="31">
        <f>MAX('текущее состояние'!C40,'текущее состояние'!L40)</f>
        <v>6</v>
      </c>
      <c r="D40" s="11">
        <f>MAX('текущее состояние'!D40,'текущее состояние'!M40)</f>
        <v>0</v>
      </c>
      <c r="E40" s="11">
        <f>MAX('текущее состояние'!E40,'текущее состояние'!N40)</f>
        <v>1</v>
      </c>
      <c r="F40" s="11">
        <f>MAX('текущее состояние'!F40,'текущее состояние'!O40)</f>
        <v>2</v>
      </c>
      <c r="G40" s="11"/>
      <c r="H40" s="11">
        <f>MAX('текущее состояние'!I40,'текущее состояние'!P40)</f>
        <v>3</v>
      </c>
      <c r="I40" s="37">
        <f>MAX('текущее состояние'!J40,'текущее состояние'!Q40)</f>
        <v>1</v>
      </c>
      <c r="J40" s="54"/>
      <c r="K40" s="55">
        <f t="shared" si="3"/>
        <v>17</v>
      </c>
      <c r="L40" s="55" t="str">
        <f t="shared" si="4"/>
        <v>уд</v>
      </c>
      <c r="M40" s="35">
        <f t="shared" si="5"/>
        <v>1</v>
      </c>
    </row>
    <row r="41" spans="1:13" ht="12.75" customHeight="1">
      <c r="A41" s="11">
        <v>18</v>
      </c>
      <c r="B41" s="34" t="s">
        <v>64</v>
      </c>
      <c r="C41" s="31">
        <f>MAX('текущее состояние'!C41,'текущее состояние'!L41)</f>
        <v>6</v>
      </c>
      <c r="D41" s="11">
        <f>MAX('текущее состояние'!D41,'текущее состояние'!M41)</f>
        <v>2</v>
      </c>
      <c r="E41" s="11">
        <f>MAX('текущее состояние'!E41,'текущее состояние'!N41)</f>
        <v>4</v>
      </c>
      <c r="F41" s="11">
        <f>MAX('текущее состояние'!F41,'текущее состояние'!O41)</f>
        <v>4</v>
      </c>
      <c r="G41" s="11"/>
      <c r="H41" s="11">
        <f>MAX('текущее состояние'!I41,'текущее состояние'!P41)</f>
        <v>4</v>
      </c>
      <c r="I41" s="36">
        <f>MAX('текущее состояние'!J41,'текущее состояние'!Q41)</f>
        <v>6</v>
      </c>
      <c r="J41" s="54"/>
      <c r="K41" s="55">
        <f t="shared" si="3"/>
        <v>36</v>
      </c>
      <c r="L41" s="55" t="str">
        <f t="shared" si="4"/>
        <v>отл</v>
      </c>
      <c r="M41" s="35">
        <f t="shared" si="5"/>
        <v>2</v>
      </c>
    </row>
    <row r="42" spans="1:13" ht="12.75" customHeight="1">
      <c r="A42" s="11">
        <v>19</v>
      </c>
      <c r="B42" s="34" t="s">
        <v>65</v>
      </c>
      <c r="C42" s="31">
        <f>MAX('текущее состояние'!C42,'текущее состояние'!L42)</f>
        <v>6</v>
      </c>
      <c r="D42" s="31">
        <f>MAX('текущее состояние'!D42,'текущее состояние'!M42)</f>
        <v>6</v>
      </c>
      <c r="E42" s="31">
        <f>MAX('текущее состояние'!E42,'текущее состояние'!N42)</f>
        <v>6</v>
      </c>
      <c r="F42" s="11">
        <f>MAX('текущее состояние'!F42,'текущее состояние'!O42)</f>
        <v>2</v>
      </c>
      <c r="G42" s="11"/>
      <c r="H42" s="11">
        <f>MAX('текущее состояние'!I42,'текущее состояние'!P42)</f>
        <v>4</v>
      </c>
      <c r="I42" s="36">
        <f>MAX('текущее состояние'!J42,'текущее состояние'!Q42)</f>
        <v>6</v>
      </c>
      <c r="J42" s="54"/>
      <c r="K42" s="55">
        <f t="shared" si="3"/>
        <v>40</v>
      </c>
      <c r="L42" s="55" t="str">
        <f t="shared" si="4"/>
        <v>отл</v>
      </c>
      <c r="M42" s="35">
        <f t="shared" si="5"/>
        <v>4</v>
      </c>
    </row>
    <row r="43" spans="1:13" ht="12.75" customHeight="1">
      <c r="A43" s="11">
        <v>20</v>
      </c>
      <c r="B43" s="34" t="s">
        <v>67</v>
      </c>
      <c r="C43" s="31">
        <f>MAX('текущее состояние'!C43,'текущее состояние'!L43)</f>
        <v>6</v>
      </c>
      <c r="D43" s="11">
        <f>MAX('текущее состояние'!D43,'текущее состояние'!M43)</f>
        <v>1</v>
      </c>
      <c r="E43" s="11">
        <f>MAX('текущее состояние'!E43,'текущее состояние'!N43)</f>
        <v>4</v>
      </c>
      <c r="F43" s="11">
        <f>MAX('текущее состояние'!F43,'текущее состояние'!O43)</f>
        <v>0</v>
      </c>
      <c r="G43" s="11"/>
      <c r="H43" s="31">
        <f>MAX('текущее состояние'!I43,'текущее состояние'!P43)</f>
        <v>6</v>
      </c>
      <c r="I43" s="36">
        <f>MAX('текущее состояние'!J43,'текущее состояние'!Q43)</f>
        <v>6</v>
      </c>
      <c r="J43" s="54"/>
      <c r="K43" s="55">
        <f t="shared" si="3"/>
        <v>35</v>
      </c>
      <c r="L43" s="55" t="str">
        <f t="shared" si="4"/>
        <v>отл</v>
      </c>
      <c r="M43" s="35">
        <f t="shared" si="5"/>
        <v>3</v>
      </c>
    </row>
    <row r="44" spans="1:13" ht="12.75" customHeight="1">
      <c r="A44" s="11"/>
      <c r="B44" s="34"/>
      <c r="C44" s="11"/>
      <c r="D44" s="11"/>
      <c r="E44" s="11"/>
      <c r="F44" s="11"/>
      <c r="G44" s="11"/>
      <c r="H44" s="11"/>
      <c r="I44" s="37"/>
      <c r="J44" s="54"/>
      <c r="K44" s="55"/>
      <c r="L44" s="55">
        <f t="shared" si="4"/>
      </c>
      <c r="M44" s="35">
        <f t="shared" si="5"/>
      </c>
    </row>
    <row r="45" spans="1:13" ht="12.75" customHeight="1">
      <c r="A45" s="80" t="s">
        <v>68</v>
      </c>
      <c r="B45" s="81"/>
      <c r="C45" s="81"/>
      <c r="D45" s="81"/>
      <c r="E45" s="81"/>
      <c r="F45" s="81"/>
      <c r="G45" s="82"/>
      <c r="H45" s="11"/>
      <c r="I45" s="37"/>
      <c r="J45" s="54"/>
      <c r="K45" s="55"/>
      <c r="L45" s="55">
        <f t="shared" si="4"/>
      </c>
      <c r="M45" s="35">
        <f t="shared" si="5"/>
      </c>
    </row>
    <row r="46" spans="1:13" ht="12.75" customHeight="1">
      <c r="A46" s="10" t="s">
        <v>5</v>
      </c>
      <c r="B46" s="9" t="s">
        <v>6</v>
      </c>
      <c r="C46" s="10" t="s">
        <v>7</v>
      </c>
      <c r="D46" s="10" t="s">
        <v>8</v>
      </c>
      <c r="E46" s="10" t="s">
        <v>9</v>
      </c>
      <c r="F46" s="10" t="s">
        <v>10</v>
      </c>
      <c r="G46" s="11"/>
      <c r="H46" s="11"/>
      <c r="I46" s="37"/>
      <c r="J46" s="54"/>
      <c r="K46" s="55"/>
      <c r="L46" s="55">
        <f t="shared" si="4"/>
      </c>
      <c r="M46" s="35">
        <f t="shared" si="5"/>
      </c>
    </row>
    <row r="47" spans="1:13" ht="12.75" customHeight="1">
      <c r="A47" s="11">
        <v>1</v>
      </c>
      <c r="B47" s="34" t="s">
        <v>70</v>
      </c>
      <c r="C47" s="31">
        <f>MAX('текущее состояние'!C47,'текущее состояние'!L47)</f>
        <v>6</v>
      </c>
      <c r="D47" s="11">
        <f>MAX('текущее состояние'!D47,'текущее состояние'!M47)</f>
        <v>1</v>
      </c>
      <c r="E47" s="11">
        <f>MAX('текущее состояние'!E47,'текущее состояние'!N47)</f>
        <v>2</v>
      </c>
      <c r="F47" s="11">
        <f>MAX('текущее состояние'!F47,'текущее состояние'!O47)</f>
        <v>2</v>
      </c>
      <c r="G47" s="11"/>
      <c r="H47" s="11">
        <f>MAX('текущее состояние'!I47,'текущее состояние'!P47)</f>
        <v>1</v>
      </c>
      <c r="I47" s="37">
        <f>MAX('текущее состояние'!J47,'текущее состояние'!Q47)</f>
        <v>4</v>
      </c>
      <c r="J47" s="54"/>
      <c r="K47" s="55">
        <f aca="true" t="shared" si="6" ref="K47:K70">SUM(C47,D47,E47,F47,H47,H47,I47,I47)</f>
        <v>21</v>
      </c>
      <c r="L47" s="55" t="str">
        <f t="shared" si="4"/>
        <v>уд</v>
      </c>
      <c r="M47" s="35">
        <f t="shared" si="5"/>
        <v>1</v>
      </c>
    </row>
    <row r="48" spans="1:13" ht="12.75" customHeight="1">
      <c r="A48" s="11">
        <v>2</v>
      </c>
      <c r="B48" s="34" t="s">
        <v>71</v>
      </c>
      <c r="C48" s="11">
        <f>MAX('текущее состояние'!C48,'текущее состояние'!L48)</f>
        <v>4</v>
      </c>
      <c r="D48" s="11">
        <f>MAX('текущее состояние'!D48,'текущее состояние'!M48)</f>
        <v>0</v>
      </c>
      <c r="E48" s="11">
        <f>MAX('текущее состояние'!E48,'текущее состояние'!N48)</f>
        <v>0</v>
      </c>
      <c r="F48" s="11">
        <f>MAX('текущее состояние'!F48,'текущее состояние'!O48)</f>
        <v>0</v>
      </c>
      <c r="G48" s="11"/>
      <c r="H48" s="11">
        <f>MAX('текущее состояние'!I48,'текущее состояние'!P48)</f>
        <v>0</v>
      </c>
      <c r="I48" s="37">
        <f>MAX('текущее состояние'!J48,'текущее состояние'!Q48)</f>
        <v>2</v>
      </c>
      <c r="J48" s="54"/>
      <c r="K48" s="55">
        <f t="shared" si="6"/>
        <v>8</v>
      </c>
      <c r="L48" s="55" t="str">
        <f t="shared" si="4"/>
        <v>неуд</v>
      </c>
      <c r="M48" s="35">
        <f t="shared" si="5"/>
        <v>0</v>
      </c>
    </row>
    <row r="49" spans="1:13" ht="12.75" customHeight="1">
      <c r="A49" s="11">
        <v>3</v>
      </c>
      <c r="B49" s="34" t="s">
        <v>72</v>
      </c>
      <c r="C49" s="11">
        <f>MAX('текущее состояние'!C49,'текущее состояние'!L49)</f>
        <v>2</v>
      </c>
      <c r="D49" s="11">
        <f>MAX('текущее состояние'!D49,'текущее состояние'!M49)</f>
        <v>0</v>
      </c>
      <c r="E49" s="11">
        <f>MAX('текущее состояние'!E49,'текущее состояние'!N49)</f>
        <v>0</v>
      </c>
      <c r="F49" s="11">
        <f>MAX('текущее состояние'!F49,'текущее состояние'!O49)</f>
        <v>0</v>
      </c>
      <c r="G49" s="11"/>
      <c r="H49" s="11">
        <f>MAX('текущее состояние'!I49,'текущее состояние'!P49)</f>
        <v>0</v>
      </c>
      <c r="I49" s="37">
        <f>MAX('текущее состояние'!J49,'текущее состояние'!Q49)</f>
        <v>0</v>
      </c>
      <c r="J49" s="54"/>
      <c r="K49" s="55">
        <f t="shared" si="6"/>
        <v>2</v>
      </c>
      <c r="L49" s="55" t="str">
        <f t="shared" si="4"/>
        <v>неуд</v>
      </c>
      <c r="M49" s="35">
        <f t="shared" si="5"/>
        <v>0</v>
      </c>
    </row>
    <row r="50" spans="1:13" ht="12.75" customHeight="1">
      <c r="A50" s="11">
        <v>4</v>
      </c>
      <c r="B50" s="34" t="s">
        <v>73</v>
      </c>
      <c r="C50" s="11">
        <f>MAX('текущее состояние'!C50,'текущее состояние'!L50)</f>
        <v>4</v>
      </c>
      <c r="D50" s="11">
        <f>MAX('текущее состояние'!D50,'текущее состояние'!M50)</f>
        <v>2</v>
      </c>
      <c r="E50" s="31">
        <f>MAX('текущее состояние'!E50,'текущее состояние'!N50)</f>
        <v>6</v>
      </c>
      <c r="F50" s="11">
        <f>MAX('текущее состояние'!F50,'текущее состояние'!O50)</f>
        <v>1</v>
      </c>
      <c r="G50" s="11"/>
      <c r="H50" s="11">
        <f>MAX('текущее состояние'!I50,'текущее состояние'!P50)</f>
        <v>2</v>
      </c>
      <c r="I50" s="37">
        <f>MAX('текущее состояние'!J50,'текущее состояние'!Q50)</f>
        <v>0</v>
      </c>
      <c r="J50" s="54"/>
      <c r="K50" s="55">
        <f t="shared" si="6"/>
        <v>17</v>
      </c>
      <c r="L50" s="55" t="str">
        <f t="shared" si="4"/>
        <v>уд</v>
      </c>
      <c r="M50" s="35">
        <f t="shared" si="5"/>
        <v>1</v>
      </c>
    </row>
    <row r="51" spans="1:13" ht="12.75" customHeight="1">
      <c r="A51" s="11">
        <v>5</v>
      </c>
      <c r="B51" s="34" t="s">
        <v>74</v>
      </c>
      <c r="C51" s="11">
        <f>MAX('текущее состояние'!C51,'текущее состояние'!L51)</f>
        <v>4</v>
      </c>
      <c r="D51" s="11">
        <f>MAX('текущее состояние'!D51,'текущее состояние'!M51)</f>
        <v>4</v>
      </c>
      <c r="E51" s="11">
        <f>MAX('текущее состояние'!E51,'текущее состояние'!N51)</f>
        <v>4</v>
      </c>
      <c r="F51" s="11">
        <f>MAX('текущее состояние'!F51,'текущее состояние'!O51)</f>
        <v>0</v>
      </c>
      <c r="G51" s="11"/>
      <c r="H51" s="11">
        <f>MAX('текущее состояние'!I51,'текущее состояние'!P51)</f>
        <v>4</v>
      </c>
      <c r="I51" s="36">
        <f>MAX('текущее состояние'!J51,'текущее состояние'!Q51)</f>
        <v>5</v>
      </c>
      <c r="J51" s="54"/>
      <c r="K51" s="55">
        <f t="shared" si="6"/>
        <v>30</v>
      </c>
      <c r="L51" s="55" t="str">
        <f t="shared" si="4"/>
        <v>хор</v>
      </c>
      <c r="M51" s="35">
        <f t="shared" si="5"/>
        <v>1</v>
      </c>
    </row>
    <row r="52" spans="1:13" ht="12.75" customHeight="1">
      <c r="A52" s="11">
        <v>6</v>
      </c>
      <c r="B52" s="34" t="s">
        <v>75</v>
      </c>
      <c r="C52" s="11">
        <f>MAX('текущее состояние'!C52,'текущее состояние'!L52)</f>
        <v>4</v>
      </c>
      <c r="D52" s="31">
        <f>MAX('текущее состояние'!D52,'текущее состояние'!M52)</f>
        <v>5</v>
      </c>
      <c r="E52" s="11">
        <f>MAX('текущее состояние'!E52,'текущее состояние'!N52)</f>
        <v>6</v>
      </c>
      <c r="F52" s="11">
        <f>MAX('текущее состояние'!F52,'текущее состояние'!O52)</f>
        <v>0</v>
      </c>
      <c r="G52" s="11"/>
      <c r="H52" s="11">
        <f>MAX('текущее состояние'!I52,'текущее состояние'!P52)</f>
        <v>0</v>
      </c>
      <c r="I52" s="37">
        <f>MAX('текущее состояние'!J52,'текущее состояние'!Q52)</f>
        <v>0</v>
      </c>
      <c r="J52" s="54"/>
      <c r="K52" s="55">
        <f t="shared" si="6"/>
        <v>15</v>
      </c>
      <c r="L52" s="55" t="str">
        <f t="shared" si="4"/>
        <v>неуд</v>
      </c>
      <c r="M52" s="35">
        <f t="shared" si="5"/>
        <v>2</v>
      </c>
    </row>
    <row r="53" spans="1:13" ht="12.75" customHeight="1">
      <c r="A53" s="11">
        <v>7</v>
      </c>
      <c r="B53" s="34" t="s">
        <v>76</v>
      </c>
      <c r="C53" s="11">
        <f>MAX('текущее состояние'!C53,'текущее состояние'!L53)</f>
        <v>2</v>
      </c>
      <c r="D53" s="11">
        <f>MAX('текущее состояние'!D53,'текущее состояние'!M53)</f>
        <v>0</v>
      </c>
      <c r="E53" s="11">
        <f>MAX('текущее состояние'!E53,'текущее состояние'!N53)</f>
        <v>0</v>
      </c>
      <c r="F53" s="11">
        <f>MAX('текущее состояние'!F53,'текущее состояние'!O53)</f>
        <v>0</v>
      </c>
      <c r="G53" s="11"/>
      <c r="H53" s="11">
        <f>MAX('текущее состояние'!I53,'текущее состояние'!P53)</f>
        <v>0</v>
      </c>
      <c r="I53" s="37">
        <f>MAX('текущее состояние'!J53,'текущее состояние'!Q53)</f>
        <v>0</v>
      </c>
      <c r="J53" s="54"/>
      <c r="K53" s="55">
        <f t="shared" si="6"/>
        <v>2</v>
      </c>
      <c r="L53" s="55" t="str">
        <f t="shared" si="4"/>
        <v>неуд</v>
      </c>
      <c r="M53" s="35">
        <f t="shared" si="5"/>
        <v>0</v>
      </c>
    </row>
    <row r="54" spans="1:13" ht="12.75" customHeight="1">
      <c r="A54" s="11">
        <v>8</v>
      </c>
      <c r="B54" s="34" t="s">
        <v>77</v>
      </c>
      <c r="C54" s="31">
        <f>MAX('текущее состояние'!C54,'текущее состояние'!L54)</f>
        <v>6</v>
      </c>
      <c r="D54" s="11">
        <f>MAX('текущее состояние'!D54,'текущее состояние'!M54)</f>
        <v>0</v>
      </c>
      <c r="E54" s="31">
        <f>MAX('текущее состояние'!E54,'текущее состояние'!N54)</f>
        <v>6</v>
      </c>
      <c r="F54" s="11">
        <f>MAX('текущее состояние'!F54,'текущее состояние'!O54)</f>
        <v>2</v>
      </c>
      <c r="G54" s="11"/>
      <c r="H54" s="31">
        <f>MAX('текущее состояние'!I54,'текущее состояние'!P54)</f>
        <v>5</v>
      </c>
      <c r="I54" s="37">
        <f>MAX('текущее состояние'!J54,'текущее состояние'!Q54)</f>
        <v>2</v>
      </c>
      <c r="J54" s="54"/>
      <c r="K54" s="55">
        <f t="shared" si="6"/>
        <v>28</v>
      </c>
      <c r="L54" s="55" t="str">
        <f t="shared" si="4"/>
        <v>хор</v>
      </c>
      <c r="M54" s="35">
        <f t="shared" si="5"/>
        <v>3</v>
      </c>
    </row>
    <row r="55" spans="1:13" ht="12.75" customHeight="1">
      <c r="A55" s="11">
        <v>9</v>
      </c>
      <c r="B55" s="34" t="s">
        <v>78</v>
      </c>
      <c r="C55" s="11">
        <f>MAX('текущее состояние'!C55,'текущее состояние'!L55)</f>
        <v>0</v>
      </c>
      <c r="D55" s="11">
        <f>MAX('текущее состояние'!D55,'текущее состояние'!M55)</f>
        <v>0</v>
      </c>
      <c r="E55" s="11">
        <f>MAX('текущее состояние'!E55,'текущее состояние'!N55)</f>
        <v>0</v>
      </c>
      <c r="F55" s="11">
        <f>MAX('текущее состояние'!F55,'текущее состояние'!O55)</f>
        <v>0</v>
      </c>
      <c r="G55" s="11"/>
      <c r="H55" s="11">
        <f>MAX('текущее состояние'!I55,'текущее состояние'!P55)</f>
        <v>4</v>
      </c>
      <c r="I55" s="37">
        <f>MAX('текущее состояние'!J55,'текущее состояние'!Q55)</f>
        <v>0</v>
      </c>
      <c r="J55" s="54"/>
      <c r="K55" s="55">
        <f t="shared" si="6"/>
        <v>8</v>
      </c>
      <c r="L55" s="55" t="str">
        <f t="shared" si="4"/>
        <v>неуд</v>
      </c>
      <c r="M55" s="35">
        <f t="shared" si="5"/>
        <v>0</v>
      </c>
    </row>
    <row r="56" spans="1:13" ht="12.75" customHeight="1">
      <c r="A56" s="11">
        <v>10</v>
      </c>
      <c r="B56" s="34" t="s">
        <v>79</v>
      </c>
      <c r="C56" s="31">
        <f>MAX('текущее состояние'!C56,'текущее состояние'!L56)</f>
        <v>6</v>
      </c>
      <c r="D56" s="31">
        <f>MAX('текущее состояние'!D56,'текущее состояние'!M56)</f>
        <v>5</v>
      </c>
      <c r="E56" s="11">
        <f>MAX('текущее состояние'!E56,'текущее состояние'!N56)</f>
        <v>4</v>
      </c>
      <c r="F56" s="31">
        <f>MAX('текущее состояние'!F56,'текущее состояние'!O56)</f>
        <v>6</v>
      </c>
      <c r="G56" s="11"/>
      <c r="H56" s="11">
        <f>MAX('текущее состояние'!I56,'текущее состояние'!P56)</f>
        <v>4</v>
      </c>
      <c r="I56" s="36">
        <f>MAX('текущее состояние'!J56,'текущее состояние'!Q56)</f>
        <v>6</v>
      </c>
      <c r="J56" s="54"/>
      <c r="K56" s="55">
        <f t="shared" si="6"/>
        <v>41</v>
      </c>
      <c r="L56" s="55" t="str">
        <f t="shared" si="4"/>
        <v>отл</v>
      </c>
      <c r="M56" s="35">
        <f t="shared" si="5"/>
        <v>4</v>
      </c>
    </row>
    <row r="57" spans="1:13" ht="12.75" customHeight="1">
      <c r="A57" s="11">
        <v>11</v>
      </c>
      <c r="B57" s="34" t="s">
        <v>80</v>
      </c>
      <c r="C57" s="31">
        <f>MAX('текущее состояние'!C57,'текущее состояние'!L57)</f>
        <v>6</v>
      </c>
      <c r="D57" s="11">
        <f>MAX('текущее состояние'!D57,'текущее состояние'!M57)</f>
        <v>0</v>
      </c>
      <c r="E57" s="31">
        <f>MAX('текущее состояние'!E57,'текущее состояние'!N57)</f>
        <v>6</v>
      </c>
      <c r="F57" s="11">
        <f>MAX('текущее состояние'!F57,'текущее состояние'!O57)</f>
        <v>0</v>
      </c>
      <c r="G57" s="11"/>
      <c r="H57" s="11">
        <f>MAX('текущее состояние'!I57,'текущее состояние'!P57)</f>
        <v>0</v>
      </c>
      <c r="I57" s="37">
        <f>MAX('текущее состояние'!J57,'текущее состояние'!Q57)</f>
        <v>0</v>
      </c>
      <c r="J57" s="54"/>
      <c r="K57" s="55">
        <f t="shared" si="6"/>
        <v>12</v>
      </c>
      <c r="L57" s="55" t="str">
        <f t="shared" si="4"/>
        <v>неуд</v>
      </c>
      <c r="M57" s="35">
        <f t="shared" si="5"/>
        <v>2</v>
      </c>
    </row>
    <row r="58" spans="1:13" ht="12.75" customHeight="1">
      <c r="A58" s="11">
        <v>12</v>
      </c>
      <c r="B58" s="34" t="s">
        <v>81</v>
      </c>
      <c r="C58" s="11">
        <f>MAX('текущее состояние'!C58,'текущее состояние'!L58)</f>
        <v>6</v>
      </c>
      <c r="D58" s="11">
        <f>MAX('текущее состояние'!D58,'текущее состояние'!M58)</f>
        <v>0</v>
      </c>
      <c r="E58" s="11">
        <f>MAX('текущее состояние'!E58,'текущее состояние'!N58)</f>
        <v>4</v>
      </c>
      <c r="F58" s="11">
        <f>MAX('текущее состояние'!F58,'текущее состояние'!O58)</f>
        <v>4</v>
      </c>
      <c r="G58" s="11"/>
      <c r="H58" s="11">
        <f>MAX('текущее состояние'!I58,'текущее состояние'!P58)</f>
        <v>3</v>
      </c>
      <c r="I58" s="37">
        <f>MAX('текущее состояние'!J58,'текущее состояние'!Q58)</f>
        <v>4</v>
      </c>
      <c r="J58" s="54"/>
      <c r="K58" s="55">
        <f t="shared" si="6"/>
        <v>28</v>
      </c>
      <c r="L58" s="55" t="str">
        <f t="shared" si="4"/>
        <v>хор</v>
      </c>
      <c r="M58" s="35">
        <f t="shared" si="5"/>
        <v>1</v>
      </c>
    </row>
    <row r="59" spans="1:13" ht="12.75" customHeight="1">
      <c r="A59" s="11">
        <v>13</v>
      </c>
      <c r="B59" s="34" t="s">
        <v>82</v>
      </c>
      <c r="C59" s="11">
        <f>MAX('текущее состояние'!C59,'текущее состояние'!L59)</f>
        <v>0</v>
      </c>
      <c r="D59" s="11">
        <f>MAX('текущее состояние'!D59,'текущее состояние'!M59)</f>
        <v>0</v>
      </c>
      <c r="E59" s="11">
        <f>MAX('текущее состояние'!E59,'текущее состояние'!N59)</f>
        <v>0</v>
      </c>
      <c r="F59" s="11">
        <f>MAX('текущее состояние'!F59,'текущее состояние'!O59)</f>
        <v>0</v>
      </c>
      <c r="G59" s="11"/>
      <c r="H59" s="11">
        <f>MAX('текущее состояние'!I59,'текущее состояние'!P59)</f>
        <v>0</v>
      </c>
      <c r="I59" s="37">
        <f>MAX('текущее состояние'!J59,'текущее состояние'!Q59)</f>
        <v>0</v>
      </c>
      <c r="J59" s="54"/>
      <c r="K59" s="55">
        <f t="shared" si="6"/>
        <v>0</v>
      </c>
      <c r="L59" s="55" t="str">
        <f t="shared" si="4"/>
        <v>н/я</v>
      </c>
      <c r="M59" s="35">
        <f t="shared" si="5"/>
        <v>0</v>
      </c>
    </row>
    <row r="60" spans="1:13" ht="12.75" customHeight="1">
      <c r="A60" s="11">
        <v>14</v>
      </c>
      <c r="B60" s="34" t="s">
        <v>83</v>
      </c>
      <c r="C60" s="31">
        <f>MAX('текущее состояние'!C60,'текущее состояние'!L60)</f>
        <v>5</v>
      </c>
      <c r="D60" s="11">
        <f>MAX('текущее состояние'!D60,'текущее состояние'!M60)</f>
        <v>4</v>
      </c>
      <c r="E60" s="11">
        <f>MAX('текущее состояние'!E60,'текущее состояние'!N60)</f>
        <v>2</v>
      </c>
      <c r="F60" s="11">
        <f>MAX('текущее состояние'!F60,'текущее состояние'!O60)</f>
        <v>0</v>
      </c>
      <c r="G60" s="11"/>
      <c r="H60" s="11">
        <f>MAX('текущее состояние'!I60,'текущее состояние'!P60)</f>
        <v>4</v>
      </c>
      <c r="I60" s="37">
        <f>MAX('текущее состояние'!J60,'текущее состояние'!Q60)</f>
        <v>4</v>
      </c>
      <c r="J60" s="54"/>
      <c r="K60" s="55">
        <f t="shared" si="6"/>
        <v>27</v>
      </c>
      <c r="L60" s="55" t="str">
        <f t="shared" si="4"/>
        <v>хор</v>
      </c>
      <c r="M60" s="35">
        <f t="shared" si="5"/>
        <v>1</v>
      </c>
    </row>
    <row r="61" spans="1:13" ht="12.75" customHeight="1">
      <c r="A61" s="11">
        <v>15</v>
      </c>
      <c r="B61" s="34" t="s">
        <v>84</v>
      </c>
      <c r="C61" s="11">
        <f>MAX('текущее состояние'!C61,'текущее состояние'!L61)</f>
        <v>0</v>
      </c>
      <c r="D61" s="11">
        <f>MAX('текущее состояние'!D61,'текущее состояние'!M61)</f>
        <v>0</v>
      </c>
      <c r="E61" s="11">
        <f>MAX('текущее состояние'!E61,'текущее состояние'!N61)</f>
        <v>0</v>
      </c>
      <c r="F61" s="11">
        <f>MAX('текущее состояние'!F61,'текущее состояние'!O61)</f>
        <v>0</v>
      </c>
      <c r="G61" s="11"/>
      <c r="H61" s="11">
        <f>MAX('текущее состояние'!I61,'текущее состояние'!P61)</f>
        <v>0</v>
      </c>
      <c r="I61" s="37">
        <f>MAX('текущее состояние'!J61,'текущее состояние'!Q61)</f>
        <v>0</v>
      </c>
      <c r="J61" s="54"/>
      <c r="K61" s="55">
        <f t="shared" si="6"/>
        <v>0</v>
      </c>
      <c r="L61" s="55" t="str">
        <f t="shared" si="4"/>
        <v>н/я</v>
      </c>
      <c r="M61" s="35">
        <f t="shared" si="5"/>
        <v>0</v>
      </c>
    </row>
    <row r="62" spans="1:13" ht="12.75" customHeight="1">
      <c r="A62" s="11">
        <v>16</v>
      </c>
      <c r="B62" s="34" t="s">
        <v>85</v>
      </c>
      <c r="C62" s="31">
        <f>MAX('текущее состояние'!C62,'текущее состояние'!L62)</f>
        <v>5</v>
      </c>
      <c r="D62" s="11">
        <f>MAX('текущее состояние'!D62,'текущее состояние'!M62)</f>
        <v>4</v>
      </c>
      <c r="E62" s="11">
        <f>MAX('текущее состояние'!E62,'текущее состояние'!N62)</f>
        <v>4</v>
      </c>
      <c r="F62" s="11">
        <f>MAX('текущее состояние'!F62,'текущее состояние'!O62)</f>
        <v>0</v>
      </c>
      <c r="G62" s="11"/>
      <c r="H62" s="11">
        <f>MAX('текущее состояние'!I62,'текущее состояние'!P62)</f>
        <v>4</v>
      </c>
      <c r="I62" s="37">
        <f>MAX('текущее состояние'!J62,'текущее состояние'!Q62)</f>
        <v>0</v>
      </c>
      <c r="J62" s="54"/>
      <c r="K62" s="55">
        <f t="shared" si="6"/>
        <v>21</v>
      </c>
      <c r="L62" s="55" t="str">
        <f t="shared" si="4"/>
        <v>уд</v>
      </c>
      <c r="M62" s="35">
        <f t="shared" si="5"/>
        <v>1</v>
      </c>
    </row>
    <row r="63" spans="1:13" ht="12.75" customHeight="1">
      <c r="A63" s="11">
        <v>17</v>
      </c>
      <c r="B63" s="34" t="s">
        <v>86</v>
      </c>
      <c r="C63" s="11">
        <f>MAX('текущее состояние'!C63,'текущее состояние'!L63)</f>
        <v>4</v>
      </c>
      <c r="D63" s="11">
        <f>MAX('текущее состояние'!D63,'текущее состояние'!M63)</f>
        <v>0</v>
      </c>
      <c r="E63" s="11">
        <f>MAX('текущее состояние'!E63,'текущее состояние'!N63)</f>
        <v>4</v>
      </c>
      <c r="F63" s="11">
        <f>MAX('текущее состояние'!F63,'текущее состояние'!O63)</f>
        <v>0</v>
      </c>
      <c r="G63" s="11"/>
      <c r="H63" s="11">
        <f>MAX('текущее состояние'!I63,'текущее состояние'!P63)</f>
        <v>0</v>
      </c>
      <c r="I63" s="37">
        <f>MAX('текущее состояние'!J63,'текущее состояние'!Q63)</f>
        <v>4</v>
      </c>
      <c r="J63" s="54"/>
      <c r="K63" s="55">
        <f t="shared" si="6"/>
        <v>16</v>
      </c>
      <c r="L63" s="55" t="str">
        <f t="shared" si="4"/>
        <v>неуд</v>
      </c>
      <c r="M63" s="35">
        <f t="shared" si="5"/>
        <v>0</v>
      </c>
    </row>
    <row r="64" spans="1:13" ht="12.75" customHeight="1">
      <c r="A64" s="11">
        <v>18</v>
      </c>
      <c r="B64" s="34" t="s">
        <v>87</v>
      </c>
      <c r="C64" s="11">
        <f>MAX('текущее состояние'!C64,'текущее состояние'!L64)</f>
        <v>0</v>
      </c>
      <c r="D64" s="11">
        <f>MAX('текущее состояние'!D64,'текущее состояние'!M64)</f>
        <v>0</v>
      </c>
      <c r="E64" s="11">
        <f>MAX('текущее состояние'!E64,'текущее состояние'!N64)</f>
        <v>2</v>
      </c>
      <c r="F64" s="11">
        <f>MAX('текущее состояние'!F64,'текущее состояние'!O64)</f>
        <v>0</v>
      </c>
      <c r="G64" s="11"/>
      <c r="H64" s="11">
        <f>MAX('текущее состояние'!I64,'текущее состояние'!P64)</f>
        <v>2</v>
      </c>
      <c r="I64" s="36">
        <f>MAX('текущее состояние'!J64,'текущее состояние'!Q64)</f>
        <v>5</v>
      </c>
      <c r="J64" s="54"/>
      <c r="K64" s="55">
        <f t="shared" si="6"/>
        <v>16</v>
      </c>
      <c r="L64" s="55" t="str">
        <f t="shared" si="4"/>
        <v>неуд</v>
      </c>
      <c r="M64" s="35">
        <f t="shared" si="5"/>
        <v>1</v>
      </c>
    </row>
    <row r="65" spans="1:13" ht="12.75" customHeight="1">
      <c r="A65" s="11">
        <v>19</v>
      </c>
      <c r="B65" s="34" t="s">
        <v>88</v>
      </c>
      <c r="C65" s="11">
        <f>MAX('текущее состояние'!C65,'текущее состояние'!L65)</f>
        <v>3</v>
      </c>
      <c r="D65" s="11">
        <f>MAX('текущее состояние'!D65,'текущее состояние'!M65)</f>
        <v>0</v>
      </c>
      <c r="E65" s="11">
        <f>MAX('текущее состояние'!E65,'текущее состояние'!N65)</f>
        <v>0</v>
      </c>
      <c r="F65" s="11">
        <f>MAX('текущее состояние'!F65,'текущее состояние'!O65)</f>
        <v>4</v>
      </c>
      <c r="G65" s="11"/>
      <c r="H65" s="11">
        <f>MAX('текущее состояние'!I65,'текущее состояние'!P65)</f>
        <v>0</v>
      </c>
      <c r="I65" s="37">
        <f>MAX('текущее состояние'!J65,'текущее состояние'!Q65)</f>
        <v>0</v>
      </c>
      <c r="J65" s="54"/>
      <c r="K65" s="55">
        <f t="shared" si="6"/>
        <v>7</v>
      </c>
      <c r="L65" s="55" t="str">
        <f t="shared" si="4"/>
        <v>неуд</v>
      </c>
      <c r="M65" s="35">
        <f t="shared" si="5"/>
        <v>0</v>
      </c>
    </row>
    <row r="66" spans="1:13" ht="12.75" customHeight="1">
      <c r="A66" s="11">
        <v>20</v>
      </c>
      <c r="B66" s="34" t="s">
        <v>89</v>
      </c>
      <c r="C66" s="11">
        <f>MAX('текущее состояние'!C66,'текущее состояние'!L66)</f>
        <v>0</v>
      </c>
      <c r="D66" s="11">
        <f>MAX('текущее состояние'!D66,'текущее состояние'!M66)</f>
        <v>0</v>
      </c>
      <c r="E66" s="11">
        <f>MAX('текущее состояние'!E66,'текущее состояние'!N66)</f>
        <v>0</v>
      </c>
      <c r="F66" s="11">
        <f>MAX('текущее состояние'!F66,'текущее состояние'!O66)</f>
        <v>0</v>
      </c>
      <c r="G66" s="11"/>
      <c r="H66" s="11">
        <f>MAX('текущее состояние'!I66,'текущее состояние'!P66)</f>
        <v>0</v>
      </c>
      <c r="I66" s="37">
        <f>MAX('текущее состояние'!J66,'текущее состояние'!Q66)</f>
        <v>0</v>
      </c>
      <c r="J66" s="54"/>
      <c r="K66" s="55">
        <f t="shared" si="6"/>
        <v>0</v>
      </c>
      <c r="L66" s="55" t="str">
        <f t="shared" si="4"/>
        <v>н/я</v>
      </c>
      <c r="M66" s="35">
        <f t="shared" si="5"/>
        <v>0</v>
      </c>
    </row>
    <row r="67" spans="1:13" ht="12.75" customHeight="1">
      <c r="A67" s="11">
        <v>21</v>
      </c>
      <c r="B67" s="34" t="s">
        <v>90</v>
      </c>
      <c r="C67" s="11">
        <f>MAX('текущее состояние'!C67,'текущее состояние'!L67)</f>
        <v>0</v>
      </c>
      <c r="D67" s="11">
        <f>MAX('текущее состояние'!D67,'текущее состояние'!M67)</f>
        <v>0</v>
      </c>
      <c r="E67" s="11">
        <f>MAX('текущее состояние'!E67,'текущее состояние'!N67)</f>
        <v>0</v>
      </c>
      <c r="F67" s="11">
        <f>MAX('текущее состояние'!F67,'текущее состояние'!O67)</f>
        <v>0</v>
      </c>
      <c r="G67" s="11"/>
      <c r="H67" s="11">
        <f>MAX('текущее состояние'!I67,'текущее состояние'!P67)</f>
        <v>0</v>
      </c>
      <c r="I67" s="37">
        <f>MAX('текущее состояние'!J67,'текущее состояние'!Q67)</f>
        <v>0</v>
      </c>
      <c r="J67" s="54"/>
      <c r="K67" s="55">
        <f t="shared" si="6"/>
        <v>0</v>
      </c>
      <c r="L67" s="55" t="str">
        <f t="shared" si="4"/>
        <v>н/я</v>
      </c>
      <c r="M67" s="35">
        <f t="shared" si="5"/>
        <v>0</v>
      </c>
    </row>
    <row r="68" spans="1:13" ht="12.75" customHeight="1">
      <c r="A68" s="11">
        <v>22</v>
      </c>
      <c r="B68" s="34" t="s">
        <v>91</v>
      </c>
      <c r="C68" s="31">
        <f>MAX('текущее состояние'!C68,'текущее состояние'!L68)</f>
        <v>6</v>
      </c>
      <c r="D68" s="11">
        <f>MAX('текущее состояние'!D68,'текущее состояние'!M68)</f>
        <v>2</v>
      </c>
      <c r="E68" s="11">
        <f>MAX('текущее состояние'!E68,'текущее состояние'!N68)</f>
        <v>4</v>
      </c>
      <c r="F68" s="11">
        <f>MAX('текущее состояние'!F68,'текущее состояние'!O68)</f>
        <v>4</v>
      </c>
      <c r="G68" s="11"/>
      <c r="H68" s="11">
        <f>MAX('текущее состояние'!I68,'текущее состояние'!P68)</f>
        <v>1</v>
      </c>
      <c r="I68" s="37">
        <f>MAX('текущее состояние'!J68,'текущее состояние'!Q68)</f>
        <v>1</v>
      </c>
      <c r="J68" s="54"/>
      <c r="K68" s="55">
        <f t="shared" si="6"/>
        <v>20</v>
      </c>
      <c r="L68" s="55" t="str">
        <f aca="true" t="shared" si="7" ref="L68:L99">IF((K68=""),"",IF((K68&gt;34),"отл",IF((K68&gt;25),"хор",IF((K68&gt;16),"уд",IF((K68=0),"н/я","неуд")))))</f>
        <v>уд</v>
      </c>
      <c r="M68" s="35">
        <f aca="true" t="shared" si="8" ref="M68:M99">IF((L68=""),"",((((((C68&gt;4)+(D68&gt;4))+(E68&gt;4))+(F68&gt;4))+(H68&gt;4))+(I68&gt;4)))</f>
        <v>1</v>
      </c>
    </row>
    <row r="69" spans="1:13" ht="12.75" customHeight="1">
      <c r="A69" s="11">
        <v>23</v>
      </c>
      <c r="B69" s="34" t="s">
        <v>92</v>
      </c>
      <c r="C69" s="31">
        <f>MAX('текущее состояние'!C69,'текущее состояние'!L69)</f>
        <v>6</v>
      </c>
      <c r="D69" s="11">
        <f>MAX('текущее состояние'!D69,'текущее состояние'!M69)</f>
        <v>0</v>
      </c>
      <c r="E69" s="11">
        <f>MAX('текущее состояние'!E69,'текущее состояние'!N69)</f>
        <v>0</v>
      </c>
      <c r="F69" s="11">
        <f>MAX('текущее состояние'!F69,'текущее состояние'!O69)</f>
        <v>2</v>
      </c>
      <c r="G69" s="11"/>
      <c r="H69" s="11">
        <f>MAX('текущее состояние'!I69,'текущее состояние'!P69)</f>
        <v>0</v>
      </c>
      <c r="I69" s="37">
        <f>MAX('текущее состояние'!J69,'текущее состояние'!Q69)</f>
        <v>0</v>
      </c>
      <c r="J69" s="54"/>
      <c r="K69" s="55">
        <f t="shared" si="6"/>
        <v>8</v>
      </c>
      <c r="L69" s="55" t="str">
        <f t="shared" si="7"/>
        <v>неуд</v>
      </c>
      <c r="M69" s="35">
        <f t="shared" si="8"/>
        <v>1</v>
      </c>
    </row>
    <row r="70" spans="1:13" ht="12.75" customHeight="1">
      <c r="A70" s="11">
        <v>24</v>
      </c>
      <c r="B70" s="34" t="s">
        <v>93</v>
      </c>
      <c r="C70" s="31">
        <f>MAX('текущее состояние'!C70,'текущее состояние'!L70)</f>
        <v>6</v>
      </c>
      <c r="D70" s="31">
        <f>MAX('текущее состояние'!D70,'текущее состояние'!M70)</f>
        <v>6</v>
      </c>
      <c r="E70" s="11">
        <f>MAX('текущее состояние'!E70,'текущее состояние'!N70)</f>
        <v>0</v>
      </c>
      <c r="F70" s="31">
        <f>MAX('текущее состояние'!F70,'текущее состояние'!O70)</f>
        <v>6</v>
      </c>
      <c r="G70" s="11"/>
      <c r="H70" s="31">
        <f>MAX('текущее состояние'!I70,'текущее состояние'!P70)</f>
        <v>5</v>
      </c>
      <c r="I70" s="37">
        <f>MAX('текущее состояние'!J70,'текущее состояние'!Q70)</f>
        <v>2</v>
      </c>
      <c r="J70" s="54"/>
      <c r="K70" s="55">
        <f t="shared" si="6"/>
        <v>32</v>
      </c>
      <c r="L70" s="55" t="str">
        <f t="shared" si="7"/>
        <v>хор</v>
      </c>
      <c r="M70" s="35">
        <f t="shared" si="8"/>
        <v>4</v>
      </c>
    </row>
    <row r="71" spans="1:13" ht="12.75" customHeight="1">
      <c r="A71" s="11"/>
      <c r="B71" s="34"/>
      <c r="C71" s="11"/>
      <c r="D71" s="11"/>
      <c r="E71" s="11"/>
      <c r="F71" s="11"/>
      <c r="G71" s="11"/>
      <c r="H71" s="11"/>
      <c r="I71" s="37"/>
      <c r="J71" s="54"/>
      <c r="K71" s="55"/>
      <c r="L71" s="55">
        <f t="shared" si="7"/>
      </c>
      <c r="M71" s="35">
        <f t="shared" si="8"/>
      </c>
    </row>
    <row r="72" spans="1:13" ht="12.75" customHeight="1">
      <c r="A72" s="80" t="s">
        <v>94</v>
      </c>
      <c r="B72" s="81"/>
      <c r="C72" s="81"/>
      <c r="D72" s="81"/>
      <c r="E72" s="81"/>
      <c r="F72" s="81"/>
      <c r="G72" s="82"/>
      <c r="H72" s="11"/>
      <c r="I72" s="37"/>
      <c r="J72" s="54"/>
      <c r="K72" s="55"/>
      <c r="L72" s="55">
        <f t="shared" si="7"/>
      </c>
      <c r="M72" s="35">
        <f t="shared" si="8"/>
      </c>
    </row>
    <row r="73" spans="1:13" ht="12.75" customHeight="1">
      <c r="A73" s="10" t="s">
        <v>5</v>
      </c>
      <c r="B73" s="9" t="s">
        <v>6</v>
      </c>
      <c r="C73" s="10" t="s">
        <v>7</v>
      </c>
      <c r="D73" s="10" t="s">
        <v>8</v>
      </c>
      <c r="E73" s="10" t="s">
        <v>9</v>
      </c>
      <c r="F73" s="10" t="s">
        <v>10</v>
      </c>
      <c r="G73" s="11"/>
      <c r="H73" s="11"/>
      <c r="I73" s="37"/>
      <c r="J73" s="54"/>
      <c r="K73" s="55"/>
      <c r="L73" s="55">
        <f t="shared" si="7"/>
      </c>
      <c r="M73" s="35">
        <f t="shared" si="8"/>
      </c>
    </row>
    <row r="74" spans="1:13" ht="12.75" customHeight="1">
      <c r="A74" s="11">
        <v>1</v>
      </c>
      <c r="B74" s="34" t="s">
        <v>95</v>
      </c>
      <c r="C74" s="11">
        <f>MAX('текущее состояние'!C74,'текущее состояние'!L74)</f>
        <v>0</v>
      </c>
      <c r="D74" s="11">
        <f>MAX('текущее состояние'!D74,'текущее состояние'!M74)</f>
        <v>0</v>
      </c>
      <c r="E74" s="11">
        <f>MAX('текущее состояние'!E74,'текущее состояние'!N74)</f>
        <v>0</v>
      </c>
      <c r="F74" s="11">
        <f>MAX('текущее состояние'!F74,'текущее состояние'!O74)</f>
        <v>0</v>
      </c>
      <c r="G74" s="11"/>
      <c r="H74" s="11">
        <f>MAX('текущее состояние'!I74,'текущее состояние'!P74)</f>
        <v>0</v>
      </c>
      <c r="I74" s="37">
        <f>MAX('текущее состояние'!J74,'текущее состояние'!Q74)</f>
        <v>0</v>
      </c>
      <c r="J74" s="54"/>
      <c r="K74" s="55">
        <f aca="true" t="shared" si="9" ref="K74:K90">SUM(C74,D74,E74,F74,H74,H74,I74,I74)</f>
        <v>0</v>
      </c>
      <c r="L74" s="55" t="str">
        <f t="shared" si="7"/>
        <v>н/я</v>
      </c>
      <c r="M74" s="35">
        <f t="shared" si="8"/>
        <v>0</v>
      </c>
    </row>
    <row r="75" spans="1:13" ht="12.75" customHeight="1">
      <c r="A75" s="11">
        <v>2</v>
      </c>
      <c r="B75" s="34" t="s">
        <v>96</v>
      </c>
      <c r="C75" s="31">
        <f>MAX('текущее состояние'!C75,'текущее состояние'!L75)</f>
        <v>6</v>
      </c>
      <c r="D75" s="11">
        <f>MAX('текущее состояние'!D75,'текущее состояние'!M75)</f>
        <v>0</v>
      </c>
      <c r="E75" s="31">
        <f>MAX('текущее состояние'!E75,'текущее состояние'!N75)</f>
        <v>6</v>
      </c>
      <c r="F75" s="11">
        <f>MAX('текущее состояние'!F75,'текущее состояние'!O75)</f>
        <v>0</v>
      </c>
      <c r="G75" s="11"/>
      <c r="H75" s="11">
        <f>MAX('текущее состояние'!I75,'текущее состояние'!P75)</f>
        <v>0</v>
      </c>
      <c r="I75" s="37">
        <f>MAX('текущее состояние'!J75,'текущее состояние'!Q75)</f>
        <v>0</v>
      </c>
      <c r="J75" s="54"/>
      <c r="K75" s="55">
        <f t="shared" si="9"/>
        <v>12</v>
      </c>
      <c r="L75" s="55" t="str">
        <f t="shared" si="7"/>
        <v>неуд</v>
      </c>
      <c r="M75" s="35">
        <f t="shared" si="8"/>
        <v>2</v>
      </c>
    </row>
    <row r="76" spans="1:13" ht="12.75" customHeight="1">
      <c r="A76" s="11">
        <v>3</v>
      </c>
      <c r="B76" s="34" t="s">
        <v>97</v>
      </c>
      <c r="C76" s="11">
        <f>MAX('текущее состояние'!C76,'текущее состояние'!L76)</f>
        <v>0</v>
      </c>
      <c r="D76" s="11">
        <f>MAX('текущее состояние'!D76,'текущее состояние'!M76)</f>
        <v>0</v>
      </c>
      <c r="E76" s="11">
        <f>MAX('текущее состояние'!E76,'текущее состояние'!N76)</f>
        <v>0</v>
      </c>
      <c r="F76" s="11">
        <f>MAX('текущее состояние'!F76,'текущее состояние'!O76)</f>
        <v>0</v>
      </c>
      <c r="G76" s="11"/>
      <c r="H76" s="11">
        <f>MAX('текущее состояние'!I76,'текущее состояние'!P76)</f>
        <v>0</v>
      </c>
      <c r="I76" s="37">
        <f>MAX('текущее состояние'!J76,'текущее состояние'!Q76)</f>
        <v>0</v>
      </c>
      <c r="J76" s="54"/>
      <c r="K76" s="55">
        <f t="shared" si="9"/>
        <v>0</v>
      </c>
      <c r="L76" s="55" t="str">
        <f t="shared" si="7"/>
        <v>н/я</v>
      </c>
      <c r="M76" s="35">
        <f t="shared" si="8"/>
        <v>0</v>
      </c>
    </row>
    <row r="77" spans="1:13" ht="12.75" customHeight="1">
      <c r="A77" s="11">
        <v>4</v>
      </c>
      <c r="B77" s="34" t="s">
        <v>98</v>
      </c>
      <c r="C77" s="31">
        <f>MAX('текущее состояние'!C77,'текущее состояние'!L77)</f>
        <v>6</v>
      </c>
      <c r="D77" s="11">
        <f>MAX('текущее состояние'!D77,'текущее состояние'!M77)</f>
        <v>0</v>
      </c>
      <c r="E77" s="31">
        <f>MAX('текущее состояние'!E77,'текущее состояние'!N77)</f>
        <v>6</v>
      </c>
      <c r="F77" s="11">
        <f>MAX('текущее состояние'!F77,'текущее состояние'!O77)</f>
        <v>0</v>
      </c>
      <c r="G77" s="11"/>
      <c r="H77" s="31">
        <f>MAX('текущее состояние'!I77,'текущее состояние'!P77)</f>
        <v>6</v>
      </c>
      <c r="I77" s="36">
        <f>MAX('текущее состояние'!J77,'текущее состояние'!Q77)</f>
        <v>6</v>
      </c>
      <c r="J77" s="54"/>
      <c r="K77" s="55">
        <f t="shared" si="9"/>
        <v>36</v>
      </c>
      <c r="L77" s="55" t="str">
        <f t="shared" si="7"/>
        <v>отл</v>
      </c>
      <c r="M77" s="35">
        <f t="shared" si="8"/>
        <v>4</v>
      </c>
    </row>
    <row r="78" spans="1:13" ht="12.75" customHeight="1">
      <c r="A78" s="11">
        <v>5</v>
      </c>
      <c r="B78" s="34" t="s">
        <v>99</v>
      </c>
      <c r="C78" s="31">
        <f>MAX('текущее состояние'!C78,'текущее состояние'!L78)</f>
        <v>5</v>
      </c>
      <c r="D78" s="11">
        <f>MAX('текущее состояние'!D78,'текущее состояние'!M78)</f>
        <v>4</v>
      </c>
      <c r="E78" s="31">
        <f>MAX('текущее состояние'!E78,'текущее состояние'!N78)</f>
        <v>5</v>
      </c>
      <c r="F78" s="31">
        <f>MAX('текущее состояние'!F78,'текущее состояние'!O78)</f>
        <v>6</v>
      </c>
      <c r="G78" s="11"/>
      <c r="H78" s="11">
        <f>MAX('текущее состояние'!I78,'текущее состояние'!P78)</f>
        <v>3</v>
      </c>
      <c r="I78" s="36">
        <f>MAX('текущее состояние'!J78,'текущее состояние'!Q78)</f>
        <v>5</v>
      </c>
      <c r="J78" s="54"/>
      <c r="K78" s="55">
        <f t="shared" si="9"/>
        <v>36</v>
      </c>
      <c r="L78" s="55" t="str">
        <f t="shared" si="7"/>
        <v>отл</v>
      </c>
      <c r="M78" s="35">
        <f t="shared" si="8"/>
        <v>4</v>
      </c>
    </row>
    <row r="79" spans="1:13" ht="12.75" customHeight="1">
      <c r="A79" s="11">
        <v>6</v>
      </c>
      <c r="B79" s="34" t="s">
        <v>100</v>
      </c>
      <c r="C79" s="11">
        <f>MAX('текущее состояние'!C79,'текущее состояние'!L79)</f>
        <v>0</v>
      </c>
      <c r="D79" s="11">
        <f>MAX('текущее состояние'!D79,'текущее состояние'!M79)</f>
        <v>0</v>
      </c>
      <c r="E79" s="11">
        <f>MAX('текущее состояние'!E79,'текущее состояние'!N79)</f>
        <v>0</v>
      </c>
      <c r="F79" s="11">
        <f>MAX('текущее состояние'!F79,'текущее состояние'!O79)</f>
        <v>0</v>
      </c>
      <c r="G79" s="11"/>
      <c r="H79" s="11">
        <f>MAX('текущее состояние'!I79,'текущее состояние'!P79)</f>
        <v>0</v>
      </c>
      <c r="I79" s="37">
        <f>MAX('текущее состояние'!J79,'текущее состояние'!Q79)</f>
        <v>0</v>
      </c>
      <c r="J79" s="54"/>
      <c r="K79" s="55">
        <f t="shared" si="9"/>
        <v>0</v>
      </c>
      <c r="L79" s="55" t="str">
        <f t="shared" si="7"/>
        <v>н/я</v>
      </c>
      <c r="M79" s="35">
        <f t="shared" si="8"/>
        <v>0</v>
      </c>
    </row>
    <row r="80" spans="1:13" ht="12.75" customHeight="1">
      <c r="A80" s="11">
        <v>7</v>
      </c>
      <c r="B80" s="34" t="s">
        <v>101</v>
      </c>
      <c r="C80" s="31">
        <f>MAX('текущее состояние'!C80,'текущее состояние'!L80)</f>
        <v>6</v>
      </c>
      <c r="D80" s="11">
        <f>MAX('текущее состояние'!D80,'текущее состояние'!M80)</f>
        <v>4</v>
      </c>
      <c r="E80" s="31">
        <f>MAX('текущее состояние'!E80,'текущее состояние'!N80)</f>
        <v>6</v>
      </c>
      <c r="F80" s="11">
        <f>MAX('текущее состояние'!F80,'текущее состояние'!O80)</f>
        <v>0</v>
      </c>
      <c r="G80" s="11"/>
      <c r="H80" s="11">
        <f>MAX('текущее состояние'!I80,'текущее состояние'!P80)</f>
        <v>1</v>
      </c>
      <c r="I80" s="37">
        <f>MAX('текущее состояние'!J80,'текущее состояние'!Q80)</f>
        <v>4</v>
      </c>
      <c r="J80" s="54"/>
      <c r="K80" s="55">
        <f t="shared" si="9"/>
        <v>26</v>
      </c>
      <c r="L80" s="55" t="str">
        <f t="shared" si="7"/>
        <v>хор</v>
      </c>
      <c r="M80" s="35">
        <f t="shared" si="8"/>
        <v>2</v>
      </c>
    </row>
    <row r="81" spans="1:13" ht="12.75" customHeight="1">
      <c r="A81" s="11">
        <v>8</v>
      </c>
      <c r="B81" s="34" t="s">
        <v>102</v>
      </c>
      <c r="C81" s="11">
        <f>MAX('текущее состояние'!C81,'текущее состояние'!L81)</f>
        <v>0</v>
      </c>
      <c r="D81" s="11">
        <f>MAX('текущее состояние'!D81,'текущее состояние'!M81)</f>
        <v>0</v>
      </c>
      <c r="E81" s="11">
        <f>MAX('текущее состояние'!E81,'текущее состояние'!N81)</f>
        <v>0</v>
      </c>
      <c r="F81" s="11">
        <f>MAX('текущее состояние'!F81,'текущее состояние'!O81)</f>
        <v>0</v>
      </c>
      <c r="G81" s="11"/>
      <c r="H81" s="11">
        <f>MAX('текущее состояние'!I81,'текущее состояние'!P81)</f>
        <v>0</v>
      </c>
      <c r="I81" s="37">
        <f>MAX('текущее состояние'!J81,'текущее состояние'!Q81)</f>
        <v>0</v>
      </c>
      <c r="J81" s="54"/>
      <c r="K81" s="55">
        <f t="shared" si="9"/>
        <v>0</v>
      </c>
      <c r="L81" s="55" t="str">
        <f t="shared" si="7"/>
        <v>н/я</v>
      </c>
      <c r="M81" s="35">
        <f t="shared" si="8"/>
        <v>0</v>
      </c>
    </row>
    <row r="82" spans="1:13" ht="12.75" customHeight="1">
      <c r="A82" s="11">
        <v>9</v>
      </c>
      <c r="B82" s="34" t="s">
        <v>103</v>
      </c>
      <c r="C82" s="31">
        <f>MAX('текущее состояние'!C82,'текущее состояние'!L82)</f>
        <v>6</v>
      </c>
      <c r="D82" s="11">
        <f>MAX('текущее состояние'!D82,'текущее состояние'!M82)</f>
        <v>0</v>
      </c>
      <c r="E82" s="31">
        <f>MAX('текущее состояние'!E82,'текущее состояние'!N82)</f>
        <v>6</v>
      </c>
      <c r="F82" s="11">
        <f>MAX('текущее состояние'!F82,'текущее состояние'!O82)</f>
        <v>2</v>
      </c>
      <c r="G82" s="11"/>
      <c r="H82" s="11">
        <f>MAX('текущее состояние'!I82,'текущее состояние'!P82)</f>
        <v>1</v>
      </c>
      <c r="I82" s="37">
        <f>MAX('текущее состояние'!J82,'текущее состояние'!Q82)</f>
        <v>1</v>
      </c>
      <c r="J82" s="54"/>
      <c r="K82" s="55">
        <f t="shared" si="9"/>
        <v>18</v>
      </c>
      <c r="L82" s="55" t="str">
        <f t="shared" si="7"/>
        <v>уд</v>
      </c>
      <c r="M82" s="35">
        <f t="shared" si="8"/>
        <v>2</v>
      </c>
    </row>
    <row r="83" spans="1:13" ht="12.75" customHeight="1">
      <c r="A83" s="11">
        <v>10</v>
      </c>
      <c r="B83" s="34" t="s">
        <v>104</v>
      </c>
      <c r="C83" s="11">
        <f>MAX('текущее состояние'!C83,'текущее состояние'!L83)</f>
        <v>0</v>
      </c>
      <c r="D83" s="11">
        <f>MAX('текущее состояние'!D83,'текущее состояние'!M83)</f>
        <v>0</v>
      </c>
      <c r="E83" s="11">
        <f>MAX('текущее состояние'!E83,'текущее состояние'!N83)</f>
        <v>0</v>
      </c>
      <c r="F83" s="11">
        <f>MAX('текущее состояние'!F83,'текущее состояние'!O83)</f>
        <v>0</v>
      </c>
      <c r="G83" s="11"/>
      <c r="H83" s="11">
        <f>MAX('текущее состояние'!I83,'текущее состояние'!P83)</f>
        <v>0</v>
      </c>
      <c r="I83" s="37">
        <f>MAX('текущее состояние'!J83,'текущее состояние'!Q83)</f>
        <v>0</v>
      </c>
      <c r="J83" s="54"/>
      <c r="K83" s="55">
        <f t="shared" si="9"/>
        <v>0</v>
      </c>
      <c r="L83" s="55" t="str">
        <f t="shared" si="7"/>
        <v>н/я</v>
      </c>
      <c r="M83" s="35">
        <f t="shared" si="8"/>
        <v>0</v>
      </c>
    </row>
    <row r="84" spans="1:13" ht="12.75" customHeight="1">
      <c r="A84" s="11">
        <v>11</v>
      </c>
      <c r="B84" s="34" t="s">
        <v>105</v>
      </c>
      <c r="C84" s="11">
        <f>MAX('текущее состояние'!C84,'текущее состояние'!L84)</f>
        <v>4</v>
      </c>
      <c r="D84" s="11">
        <f>MAX('текущее состояние'!D84,'текущее состояние'!M84)</f>
        <v>0</v>
      </c>
      <c r="E84" s="11">
        <f>MAX('текущее состояние'!E84,'текущее состояние'!N84)</f>
        <v>0</v>
      </c>
      <c r="F84" s="11">
        <f>MAX('текущее состояние'!F84,'текущее состояние'!O84)</f>
        <v>0</v>
      </c>
      <c r="G84" s="11"/>
      <c r="H84" s="11">
        <f>MAX('текущее состояние'!I84,'текущее состояние'!P84)</f>
        <v>0</v>
      </c>
      <c r="I84" s="37">
        <f>MAX('текущее состояние'!J84,'текущее состояние'!Q84)</f>
        <v>2</v>
      </c>
      <c r="J84" s="54"/>
      <c r="K84" s="55">
        <f t="shared" si="9"/>
        <v>8</v>
      </c>
      <c r="L84" s="55" t="str">
        <f t="shared" si="7"/>
        <v>неуд</v>
      </c>
      <c r="M84" s="35">
        <f t="shared" si="8"/>
        <v>0</v>
      </c>
    </row>
    <row r="85" spans="1:13" ht="12.75" customHeight="1">
      <c r="A85" s="11">
        <v>12</v>
      </c>
      <c r="B85" s="34" t="s">
        <v>106</v>
      </c>
      <c r="C85" s="11">
        <f>MAX('текущее состояние'!C85,'текущее состояние'!L85)</f>
        <v>0</v>
      </c>
      <c r="D85" s="11">
        <f>MAX('текущее состояние'!D85,'текущее состояние'!M85)</f>
        <v>0</v>
      </c>
      <c r="E85" s="11">
        <f>MAX('текущее состояние'!E85,'текущее состояние'!N85)</f>
        <v>0</v>
      </c>
      <c r="F85" s="11">
        <f>MAX('текущее состояние'!F85,'текущее состояние'!O85)</f>
        <v>0</v>
      </c>
      <c r="G85" s="11"/>
      <c r="H85" s="11">
        <f>MAX('текущее состояние'!I85,'текущее состояние'!P85)</f>
        <v>0</v>
      </c>
      <c r="I85" s="37">
        <f>MAX('текущее состояние'!J85,'текущее состояние'!Q85)</f>
        <v>1</v>
      </c>
      <c r="J85" s="54"/>
      <c r="K85" s="55">
        <f t="shared" si="9"/>
        <v>2</v>
      </c>
      <c r="L85" s="55" t="str">
        <f t="shared" si="7"/>
        <v>неуд</v>
      </c>
      <c r="M85" s="35">
        <f t="shared" si="8"/>
        <v>0</v>
      </c>
    </row>
    <row r="86" spans="1:13" ht="12.75" customHeight="1">
      <c r="A86" s="11">
        <v>13</v>
      </c>
      <c r="B86" s="34" t="s">
        <v>107</v>
      </c>
      <c r="C86" s="11">
        <f>MAX('текущее состояние'!C86,'текущее состояние'!L86)</f>
        <v>2</v>
      </c>
      <c r="D86" s="11">
        <f>MAX('текущее состояние'!D86,'текущее состояние'!M86)</f>
        <v>0</v>
      </c>
      <c r="E86" s="11">
        <f>MAX('текущее состояние'!E86,'текущее состояние'!N86)</f>
        <v>4</v>
      </c>
      <c r="F86" s="11">
        <f>MAX('текущее состояние'!F86,'текущее состояние'!O86)</f>
        <v>0</v>
      </c>
      <c r="G86" s="11"/>
      <c r="H86" s="11">
        <f>MAX('текущее состояние'!I86,'текущее состояние'!P86)</f>
        <v>0</v>
      </c>
      <c r="I86" s="37">
        <f>MAX('текущее состояние'!J86,'текущее состояние'!Q86)</f>
        <v>0</v>
      </c>
      <c r="J86" s="54"/>
      <c r="K86" s="55">
        <f t="shared" si="9"/>
        <v>6</v>
      </c>
      <c r="L86" s="55" t="str">
        <f t="shared" si="7"/>
        <v>неуд</v>
      </c>
      <c r="M86" s="35">
        <f t="shared" si="8"/>
        <v>0</v>
      </c>
    </row>
    <row r="87" spans="1:13" ht="12.75" customHeight="1">
      <c r="A87" s="11">
        <v>14</v>
      </c>
      <c r="B87" s="34" t="s">
        <v>108</v>
      </c>
      <c r="C87" s="31">
        <f>MAX('текущее состояние'!C87,'текущее состояние'!L87)</f>
        <v>6</v>
      </c>
      <c r="D87" s="11">
        <f>MAX('текущее состояние'!D87,'текущее состояние'!M87)</f>
        <v>0</v>
      </c>
      <c r="E87" s="11">
        <f>MAX('текущее состояние'!E87,'текущее состояние'!N87)</f>
        <v>0</v>
      </c>
      <c r="F87" s="11">
        <f>MAX('текущее состояние'!F87,'текущее состояние'!O87)</f>
        <v>0</v>
      </c>
      <c r="G87" s="11"/>
      <c r="H87" s="11">
        <f>MAX('текущее состояние'!I87,'текущее состояние'!P87)</f>
        <v>0</v>
      </c>
      <c r="I87" s="37">
        <f>MAX('текущее состояние'!J87,'текущее состояние'!Q87)</f>
        <v>2</v>
      </c>
      <c r="J87" s="54"/>
      <c r="K87" s="55">
        <f t="shared" si="9"/>
        <v>10</v>
      </c>
      <c r="L87" s="55" t="str">
        <f t="shared" si="7"/>
        <v>неуд</v>
      </c>
      <c r="M87" s="35">
        <f t="shared" si="8"/>
        <v>1</v>
      </c>
    </row>
    <row r="88" spans="1:13" ht="12.75" customHeight="1">
      <c r="A88" s="11">
        <v>15</v>
      </c>
      <c r="B88" s="34" t="s">
        <v>109</v>
      </c>
      <c r="C88" s="11">
        <f>MAX('текущее состояние'!C88,'текущее состояние'!L88)</f>
        <v>0</v>
      </c>
      <c r="D88" s="11">
        <f>MAX('текущее состояние'!D88,'текущее состояние'!M88)</f>
        <v>0</v>
      </c>
      <c r="E88" s="11">
        <f>MAX('текущее состояние'!E88,'текущее состояние'!N88)</f>
        <v>0</v>
      </c>
      <c r="F88" s="11">
        <f>MAX('текущее состояние'!F88,'текущее состояние'!O88)</f>
        <v>0</v>
      </c>
      <c r="G88" s="11"/>
      <c r="H88" s="11">
        <f>MAX('текущее состояние'!I88,'текущее состояние'!P88)</f>
        <v>0</v>
      </c>
      <c r="I88" s="37">
        <f>MAX('текущее состояние'!J88,'текущее состояние'!Q88)</f>
        <v>0</v>
      </c>
      <c r="J88" s="54"/>
      <c r="K88" s="55">
        <f t="shared" si="9"/>
        <v>0</v>
      </c>
      <c r="L88" s="55" t="str">
        <f t="shared" si="7"/>
        <v>н/я</v>
      </c>
      <c r="M88" s="35">
        <f t="shared" si="8"/>
        <v>0</v>
      </c>
    </row>
    <row r="89" spans="1:13" ht="12.75" customHeight="1">
      <c r="A89" s="11">
        <v>16</v>
      </c>
      <c r="B89" s="34" t="s">
        <v>110</v>
      </c>
      <c r="C89" s="11">
        <f>MAX('текущее состояние'!C89,'текущее состояние'!L89)</f>
        <v>0</v>
      </c>
      <c r="D89" s="11">
        <f>MAX('текущее состояние'!D89,'текущее состояние'!M89)</f>
        <v>0</v>
      </c>
      <c r="E89" s="11">
        <f>MAX('текущее состояние'!E89,'текущее состояние'!N89)</f>
        <v>0</v>
      </c>
      <c r="F89" s="11">
        <f>MAX('текущее состояние'!F89,'текущее состояние'!O89)</f>
        <v>0</v>
      </c>
      <c r="G89" s="11"/>
      <c r="H89" s="11">
        <f>MAX('текущее состояние'!I89,'текущее состояние'!P89)</f>
        <v>0</v>
      </c>
      <c r="I89" s="37">
        <f>MAX('текущее состояние'!J89,'текущее состояние'!Q89)</f>
        <v>0</v>
      </c>
      <c r="J89" s="54"/>
      <c r="K89" s="55">
        <f t="shared" si="9"/>
        <v>0</v>
      </c>
      <c r="L89" s="55" t="str">
        <f t="shared" si="7"/>
        <v>н/я</v>
      </c>
      <c r="M89" s="35">
        <f t="shared" si="8"/>
        <v>0</v>
      </c>
    </row>
    <row r="90" spans="1:13" ht="12.75" customHeight="1">
      <c r="A90" s="11">
        <v>17</v>
      </c>
      <c r="B90" s="34" t="s">
        <v>111</v>
      </c>
      <c r="C90" s="11">
        <f>MAX('текущее состояние'!C90,'текущее состояние'!L90)</f>
        <v>0</v>
      </c>
      <c r="D90" s="11">
        <f>MAX('текущее состояние'!D90,'текущее состояние'!M90)</f>
        <v>0</v>
      </c>
      <c r="E90" s="11">
        <f>MAX('текущее состояние'!E90,'текущее состояние'!N90)</f>
        <v>0</v>
      </c>
      <c r="F90" s="11">
        <f>MAX('текущее состояние'!F90,'текущее состояние'!O90)</f>
        <v>0</v>
      </c>
      <c r="G90" s="11"/>
      <c r="H90" s="11">
        <f>MAX('текущее состояние'!I90,'текущее состояние'!P90)</f>
        <v>0</v>
      </c>
      <c r="I90" s="37">
        <f>MAX('текущее состояние'!J90,'текущее состояние'!Q90)</f>
        <v>0</v>
      </c>
      <c r="J90" s="54"/>
      <c r="K90" s="55">
        <f t="shared" si="9"/>
        <v>0</v>
      </c>
      <c r="L90" s="55" t="str">
        <f t="shared" si="7"/>
        <v>н/я</v>
      </c>
      <c r="M90" s="35">
        <f t="shared" si="8"/>
        <v>0</v>
      </c>
    </row>
    <row r="91" spans="1:13" ht="12.75" customHeight="1">
      <c r="A91" s="11"/>
      <c r="B91" s="34"/>
      <c r="C91" s="11"/>
      <c r="D91" s="11"/>
      <c r="E91" s="11"/>
      <c r="F91" s="11"/>
      <c r="G91" s="11"/>
      <c r="H91" s="11"/>
      <c r="I91" s="37"/>
      <c r="J91" s="54"/>
      <c r="K91" s="55"/>
      <c r="L91" s="55">
        <f t="shared" si="7"/>
      </c>
      <c r="M91" s="35">
        <f t="shared" si="8"/>
      </c>
    </row>
    <row r="92" spans="1:13" ht="12.75" customHeight="1">
      <c r="A92" s="80" t="s">
        <v>112</v>
      </c>
      <c r="B92" s="81"/>
      <c r="C92" s="81"/>
      <c r="D92" s="81"/>
      <c r="E92" s="81"/>
      <c r="F92" s="81"/>
      <c r="G92" s="82"/>
      <c r="H92" s="11"/>
      <c r="I92" s="37"/>
      <c r="J92" s="54"/>
      <c r="K92" s="55"/>
      <c r="L92" s="55">
        <f t="shared" si="7"/>
      </c>
      <c r="M92" s="35">
        <f t="shared" si="8"/>
      </c>
    </row>
    <row r="93" spans="1:13" ht="12.75" customHeight="1">
      <c r="A93" s="10" t="s">
        <v>5</v>
      </c>
      <c r="B93" s="9" t="s">
        <v>6</v>
      </c>
      <c r="C93" s="10" t="s">
        <v>7</v>
      </c>
      <c r="D93" s="10" t="s">
        <v>8</v>
      </c>
      <c r="E93" s="10" t="s">
        <v>9</v>
      </c>
      <c r="F93" s="10" t="s">
        <v>10</v>
      </c>
      <c r="G93" s="11"/>
      <c r="H93" s="11"/>
      <c r="I93" s="37"/>
      <c r="J93" s="54"/>
      <c r="K93" s="55"/>
      <c r="L93" s="55">
        <f t="shared" si="7"/>
      </c>
      <c r="M93" s="35">
        <f t="shared" si="8"/>
      </c>
    </row>
    <row r="94" spans="1:13" ht="12.75" customHeight="1">
      <c r="A94" s="11">
        <v>1</v>
      </c>
      <c r="B94" s="34" t="s">
        <v>113</v>
      </c>
      <c r="C94" s="11">
        <f>MAX('текущее состояние'!C94,'текущее состояние'!L94)</f>
        <v>0</v>
      </c>
      <c r="D94" s="11">
        <f>MAX('текущее состояние'!D94,'текущее состояние'!M94)</f>
        <v>0</v>
      </c>
      <c r="E94" s="11">
        <f>MAX('текущее состояние'!E94,'текущее состояние'!N94)</f>
        <v>0</v>
      </c>
      <c r="F94" s="11">
        <f>MAX('текущее состояние'!F94,'текущее состояние'!O94)</f>
        <v>0</v>
      </c>
      <c r="G94" s="11"/>
      <c r="H94" s="11">
        <f>MAX('текущее состояние'!I94,'текущее состояние'!P94)</f>
        <v>0</v>
      </c>
      <c r="I94" s="37">
        <f>MAX('текущее состояние'!J94,'текущее состояние'!Q94)</f>
        <v>0</v>
      </c>
      <c r="J94" s="54"/>
      <c r="K94" s="55">
        <f aca="true" t="shared" si="10" ref="K94:K112">SUM(C94,D94,E94,F94,H94,H94,I94,I94)</f>
        <v>0</v>
      </c>
      <c r="L94" s="55" t="str">
        <f t="shared" si="7"/>
        <v>н/я</v>
      </c>
      <c r="M94" s="35">
        <f t="shared" si="8"/>
        <v>0</v>
      </c>
    </row>
    <row r="95" spans="1:13" ht="12.75" customHeight="1">
      <c r="A95" s="11">
        <v>2</v>
      </c>
      <c r="B95" s="34" t="s">
        <v>114</v>
      </c>
      <c r="C95" s="31">
        <f>MAX('текущее состояние'!C95,'текущее состояние'!L95)</f>
        <v>6</v>
      </c>
      <c r="D95" s="11">
        <f>MAX('текущее состояние'!D95,'текущее состояние'!M95)</f>
        <v>0</v>
      </c>
      <c r="E95" s="31">
        <f>MAX('текущее состояние'!E95,'текущее состояние'!N95)</f>
        <v>6</v>
      </c>
      <c r="F95" s="31">
        <f>MAX('текущее состояние'!F95,'текущее состояние'!O95)</f>
        <v>6</v>
      </c>
      <c r="G95" s="11"/>
      <c r="H95" s="11">
        <f>MAX('текущее состояние'!I95,'текущее состояние'!P95)</f>
        <v>4</v>
      </c>
      <c r="I95" s="37">
        <f>MAX('текущее состояние'!J95,'текущее состояние'!Q95)</f>
        <v>1</v>
      </c>
      <c r="J95" s="54"/>
      <c r="K95" s="55">
        <f t="shared" si="10"/>
        <v>28</v>
      </c>
      <c r="L95" s="55" t="str">
        <f t="shared" si="7"/>
        <v>хор</v>
      </c>
      <c r="M95" s="35">
        <f t="shared" si="8"/>
        <v>3</v>
      </c>
    </row>
    <row r="96" spans="1:13" ht="12.75" customHeight="1">
      <c r="A96" s="11">
        <v>3</v>
      </c>
      <c r="B96" s="34" t="s">
        <v>115</v>
      </c>
      <c r="C96" s="11">
        <f>MAX('текущее состояние'!C96,'текущее состояние'!L96)</f>
        <v>0</v>
      </c>
      <c r="D96" s="11">
        <f>MAX('текущее состояние'!D96,'текущее состояние'!M96)</f>
        <v>0</v>
      </c>
      <c r="E96" s="11">
        <f>MAX('текущее состояние'!E96,'текущее состояние'!N96)</f>
        <v>0</v>
      </c>
      <c r="F96" s="11">
        <f>MAX('текущее состояние'!F96,'текущее состояние'!O96)</f>
        <v>0</v>
      </c>
      <c r="G96" s="11"/>
      <c r="H96" s="11">
        <f>MAX('текущее состояние'!I96,'текущее состояние'!P96)</f>
        <v>0</v>
      </c>
      <c r="I96" s="37">
        <f>MAX('текущее состояние'!J96,'текущее состояние'!Q96)</f>
        <v>0</v>
      </c>
      <c r="J96" s="54"/>
      <c r="K96" s="55">
        <f t="shared" si="10"/>
        <v>0</v>
      </c>
      <c r="L96" s="55" t="str">
        <f t="shared" si="7"/>
        <v>н/я</v>
      </c>
      <c r="M96" s="35">
        <f t="shared" si="8"/>
        <v>0</v>
      </c>
    </row>
    <row r="97" spans="1:13" ht="12.75" customHeight="1">
      <c r="A97" s="11">
        <v>4</v>
      </c>
      <c r="B97" s="34" t="s">
        <v>116</v>
      </c>
      <c r="C97" s="31">
        <f>MAX('текущее состояние'!C97,'текущее состояние'!L97)</f>
        <v>5</v>
      </c>
      <c r="D97" s="11">
        <f>MAX('текущее состояние'!D97,'текущее состояние'!M97)</f>
        <v>0</v>
      </c>
      <c r="E97" s="11">
        <f>MAX('текущее состояние'!E97,'текущее состояние'!N97)</f>
        <v>4</v>
      </c>
      <c r="F97" s="11">
        <f>MAX('текущее состояние'!F97,'текущее состояние'!O97)</f>
        <v>2</v>
      </c>
      <c r="G97" s="11"/>
      <c r="H97" s="11">
        <f>MAX('текущее состояние'!I97,'текущее состояние'!P97)</f>
        <v>0</v>
      </c>
      <c r="I97" s="36">
        <f>MAX('текущее состояние'!J97,'текущее состояние'!Q97)</f>
        <v>5</v>
      </c>
      <c r="J97" s="54"/>
      <c r="K97" s="55">
        <f t="shared" si="10"/>
        <v>21</v>
      </c>
      <c r="L97" s="55" t="str">
        <f t="shared" si="7"/>
        <v>уд</v>
      </c>
      <c r="M97" s="35">
        <f t="shared" si="8"/>
        <v>2</v>
      </c>
    </row>
    <row r="98" spans="1:13" ht="12.75" customHeight="1">
      <c r="A98" s="11">
        <v>5</v>
      </c>
      <c r="B98" s="34" t="s">
        <v>117</v>
      </c>
      <c r="C98" s="31">
        <f>MAX('текущее состояние'!C98,'текущее состояние'!L98)</f>
        <v>6</v>
      </c>
      <c r="D98" s="11">
        <f>MAX('текущее состояние'!D98,'текущее состояние'!M98)</f>
        <v>0</v>
      </c>
      <c r="E98" s="31">
        <f>MAX('текущее состояние'!E98,'текущее состояние'!N98)</f>
        <v>6</v>
      </c>
      <c r="F98" s="11">
        <f>MAX('текущее состояние'!F98,'текущее состояние'!O98)</f>
        <v>0</v>
      </c>
      <c r="G98" s="11"/>
      <c r="H98" s="11">
        <f>MAX('текущее состояние'!I98,'текущее состояние'!P98)</f>
        <v>1</v>
      </c>
      <c r="I98" s="37">
        <f>MAX('текущее состояние'!J98,'текущее состояние'!Q98)</f>
        <v>0</v>
      </c>
      <c r="J98" s="54"/>
      <c r="K98" s="55">
        <f t="shared" si="10"/>
        <v>14</v>
      </c>
      <c r="L98" s="55" t="str">
        <f t="shared" si="7"/>
        <v>неуд</v>
      </c>
      <c r="M98" s="35">
        <f t="shared" si="8"/>
        <v>2</v>
      </c>
    </row>
    <row r="99" spans="1:13" ht="12.75" customHeight="1">
      <c r="A99" s="11">
        <v>6</v>
      </c>
      <c r="B99" s="34" t="s">
        <v>118</v>
      </c>
      <c r="C99" s="11">
        <f>MAX('текущее состояние'!C99,'текущее состояние'!L99)</f>
        <v>0</v>
      </c>
      <c r="D99" s="11">
        <f>MAX('текущее состояние'!D99,'текущее состояние'!M99)</f>
        <v>0</v>
      </c>
      <c r="E99" s="11">
        <f>MAX('текущее состояние'!E99,'текущее состояние'!N99)</f>
        <v>0</v>
      </c>
      <c r="F99" s="11">
        <f>MAX('текущее состояние'!F99,'текущее состояние'!O99)</f>
        <v>0</v>
      </c>
      <c r="G99" s="11"/>
      <c r="H99" s="11">
        <f>MAX('текущее состояние'!I99,'текущее состояние'!P99)</f>
        <v>0</v>
      </c>
      <c r="I99" s="37">
        <f>MAX('текущее состояние'!J99,'текущее состояние'!Q99)</f>
        <v>0</v>
      </c>
      <c r="J99" s="54"/>
      <c r="K99" s="55">
        <f t="shared" si="10"/>
        <v>0</v>
      </c>
      <c r="L99" s="55" t="str">
        <f t="shared" si="7"/>
        <v>н/я</v>
      </c>
      <c r="M99" s="35">
        <f t="shared" si="8"/>
        <v>0</v>
      </c>
    </row>
    <row r="100" spans="1:13" ht="12.75" customHeight="1">
      <c r="A100" s="11">
        <v>7</v>
      </c>
      <c r="B100" s="34" t="s">
        <v>119</v>
      </c>
      <c r="C100" s="11">
        <f>MAX('текущее состояние'!C100,'текущее состояние'!L100)</f>
        <v>0</v>
      </c>
      <c r="D100" s="11">
        <f>MAX('текущее состояние'!D100,'текущее состояние'!M100)</f>
        <v>0</v>
      </c>
      <c r="E100" s="11">
        <f>MAX('текущее состояние'!E100,'текущее состояние'!N100)</f>
        <v>0</v>
      </c>
      <c r="F100" s="11">
        <f>MAX('текущее состояние'!F100,'текущее состояние'!O100)</f>
        <v>0</v>
      </c>
      <c r="G100" s="11"/>
      <c r="H100" s="11">
        <f>MAX('текущее состояние'!I100,'текущее состояние'!P100)</f>
        <v>0</v>
      </c>
      <c r="I100" s="37">
        <f>MAX('текущее состояние'!J100,'текущее состояние'!Q100)</f>
        <v>0</v>
      </c>
      <c r="J100" s="54"/>
      <c r="K100" s="55">
        <f t="shared" si="10"/>
        <v>0</v>
      </c>
      <c r="L100" s="55" t="str">
        <f aca="true" t="shared" si="11" ref="L100:L131">IF((K100=""),"",IF((K100&gt;34),"отл",IF((K100&gt;25),"хор",IF((K100&gt;16),"уд",IF((K100=0),"н/я","неуд")))))</f>
        <v>н/я</v>
      </c>
      <c r="M100" s="35">
        <f aca="true" t="shared" si="12" ref="M100:M131">IF((L100=""),"",((((((C100&gt;4)+(D100&gt;4))+(E100&gt;4))+(F100&gt;4))+(H100&gt;4))+(I100&gt;4)))</f>
        <v>0</v>
      </c>
    </row>
    <row r="101" spans="1:13" ht="12.75" customHeight="1">
      <c r="A101" s="11">
        <v>8</v>
      </c>
      <c r="B101" s="34" t="s">
        <v>120</v>
      </c>
      <c r="C101" s="11">
        <f>MAX('текущее состояние'!C101,'текущее состояние'!L101)</f>
        <v>0</v>
      </c>
      <c r="D101" s="11">
        <f>MAX('текущее состояние'!D101,'текущее состояние'!M101)</f>
        <v>0</v>
      </c>
      <c r="E101" s="11">
        <f>MAX('текущее состояние'!E101,'текущее состояние'!N101)</f>
        <v>0</v>
      </c>
      <c r="F101" s="11">
        <f>MAX('текущее состояние'!F101,'текущее состояние'!O101)</f>
        <v>0</v>
      </c>
      <c r="G101" s="11"/>
      <c r="H101" s="11">
        <f>MAX('текущее состояние'!I101,'текущее состояние'!P101)</f>
        <v>0</v>
      </c>
      <c r="I101" s="37">
        <f>MAX('текущее состояние'!J101,'текущее состояние'!Q101)</f>
        <v>0</v>
      </c>
      <c r="J101" s="54"/>
      <c r="K101" s="55">
        <f t="shared" si="10"/>
        <v>0</v>
      </c>
      <c r="L101" s="55" t="str">
        <f t="shared" si="11"/>
        <v>н/я</v>
      </c>
      <c r="M101" s="35">
        <f t="shared" si="12"/>
        <v>0</v>
      </c>
    </row>
    <row r="102" spans="1:13" ht="12.75" customHeight="1">
      <c r="A102" s="11">
        <v>9</v>
      </c>
      <c r="B102" s="34" t="s">
        <v>121</v>
      </c>
      <c r="C102" s="11">
        <f>MAX('текущее состояние'!C102,'текущее состояние'!L102)</f>
        <v>2</v>
      </c>
      <c r="D102" s="11">
        <f>MAX('текущее состояние'!D102,'текущее состояние'!M102)</f>
        <v>0</v>
      </c>
      <c r="E102" s="31">
        <f>MAX('текущее состояние'!E102,'текущее состояние'!N102)</f>
        <v>6</v>
      </c>
      <c r="F102" s="11">
        <f>MAX('текущее состояние'!F102,'текущее состояние'!O102)</f>
        <v>0</v>
      </c>
      <c r="G102" s="11"/>
      <c r="H102" s="31">
        <f>MAX('текущее состояние'!I102,'текущее состояние'!P102)</f>
        <v>6</v>
      </c>
      <c r="I102" s="37">
        <f>MAX('текущее состояние'!J102,'текущее состояние'!Q102)</f>
        <v>0</v>
      </c>
      <c r="J102" s="54"/>
      <c r="K102" s="55">
        <f t="shared" si="10"/>
        <v>20</v>
      </c>
      <c r="L102" s="55" t="str">
        <f t="shared" si="11"/>
        <v>уд</v>
      </c>
      <c r="M102" s="35">
        <f t="shared" si="12"/>
        <v>2</v>
      </c>
    </row>
    <row r="103" spans="1:13" ht="12.75" customHeight="1">
      <c r="A103" s="11">
        <v>10</v>
      </c>
      <c r="B103" s="34" t="s">
        <v>122</v>
      </c>
      <c r="C103" s="11">
        <f>MAX('текущее состояние'!C103,'текущее состояние'!L103)</f>
        <v>0</v>
      </c>
      <c r="D103" s="11">
        <f>MAX('текущее состояние'!D103,'текущее состояние'!M103)</f>
        <v>0</v>
      </c>
      <c r="E103" s="11">
        <f>MAX('текущее состояние'!E103,'текущее состояние'!N103)</f>
        <v>0</v>
      </c>
      <c r="F103" s="11">
        <f>MAX('текущее состояние'!F103,'текущее состояние'!O103)</f>
        <v>0</v>
      </c>
      <c r="G103" s="11"/>
      <c r="H103" s="11">
        <f>MAX('текущее состояние'!I103,'текущее состояние'!P103)</f>
        <v>0</v>
      </c>
      <c r="I103" s="37">
        <f>MAX('текущее состояние'!J103,'текущее состояние'!Q103)</f>
        <v>0</v>
      </c>
      <c r="J103" s="54"/>
      <c r="K103" s="55">
        <f t="shared" si="10"/>
        <v>0</v>
      </c>
      <c r="L103" s="55" t="str">
        <f t="shared" si="11"/>
        <v>н/я</v>
      </c>
      <c r="M103" s="35">
        <f t="shared" si="12"/>
        <v>0</v>
      </c>
    </row>
    <row r="104" spans="1:13" ht="12.75" customHeight="1">
      <c r="A104" s="11">
        <v>11</v>
      </c>
      <c r="B104" s="34" t="s">
        <v>123</v>
      </c>
      <c r="C104" s="31">
        <f>MAX('текущее состояние'!C104,'текущее состояние'!L104)</f>
        <v>6</v>
      </c>
      <c r="D104" s="11">
        <f>MAX('текущее состояние'!D104,'текущее состояние'!M104)</f>
        <v>0</v>
      </c>
      <c r="E104" s="11">
        <f>MAX('текущее состояние'!E104,'текущее состояние'!N104)</f>
        <v>2</v>
      </c>
      <c r="F104" s="11">
        <f>MAX('текущее состояние'!F104,'текущее состояние'!O104)</f>
        <v>1</v>
      </c>
      <c r="G104" s="11"/>
      <c r="H104" s="11">
        <f>MAX('текущее состояние'!I104,'текущее состояние'!P104)</f>
        <v>0</v>
      </c>
      <c r="I104" s="37">
        <f>MAX('текущее состояние'!J104,'текущее состояние'!Q104)</f>
        <v>1</v>
      </c>
      <c r="J104" s="54"/>
      <c r="K104" s="55">
        <f t="shared" si="10"/>
        <v>11</v>
      </c>
      <c r="L104" s="55" t="str">
        <f t="shared" si="11"/>
        <v>неуд</v>
      </c>
      <c r="M104" s="35">
        <f t="shared" si="12"/>
        <v>1</v>
      </c>
    </row>
    <row r="105" spans="1:13" ht="12.75" customHeight="1">
      <c r="A105" s="11">
        <v>12</v>
      </c>
      <c r="B105" s="34" t="s">
        <v>124</v>
      </c>
      <c r="C105" s="11">
        <f>MAX('текущее состояние'!C105,'текущее состояние'!L105)</f>
        <v>4</v>
      </c>
      <c r="D105" s="11">
        <f>MAX('текущее состояние'!D105,'текущее состояние'!M105)</f>
        <v>0</v>
      </c>
      <c r="E105" s="11">
        <f>MAX('текущее состояние'!E105,'текущее состояние'!N105)</f>
        <v>5</v>
      </c>
      <c r="F105" s="11">
        <f>MAX('текущее состояние'!F105,'текущее состояние'!O105)</f>
        <v>0</v>
      </c>
      <c r="G105" s="11"/>
      <c r="H105" s="11">
        <f>MAX('текущее состояние'!I105,'текущее состояние'!P105)</f>
        <v>0</v>
      </c>
      <c r="I105" s="37">
        <f>MAX('текущее состояние'!J105,'текущее состояние'!Q105)</f>
        <v>0</v>
      </c>
      <c r="J105" s="54"/>
      <c r="K105" s="55">
        <f t="shared" si="10"/>
        <v>9</v>
      </c>
      <c r="L105" s="55" t="str">
        <f t="shared" si="11"/>
        <v>неуд</v>
      </c>
      <c r="M105" s="35">
        <f t="shared" si="12"/>
        <v>1</v>
      </c>
    </row>
    <row r="106" spans="1:13" ht="12.75" customHeight="1">
      <c r="A106" s="11">
        <v>13</v>
      </c>
      <c r="B106" s="34" t="s">
        <v>125</v>
      </c>
      <c r="C106" s="11">
        <f>MAX('текущее состояние'!C106,'текущее состояние'!L106)</f>
        <v>4</v>
      </c>
      <c r="D106" s="11">
        <f>MAX('текущее состояние'!D106,'текущее состояние'!M106)</f>
        <v>0</v>
      </c>
      <c r="E106" s="11">
        <f>MAX('текущее состояние'!E106,'текущее состояние'!N106)</f>
        <v>0</v>
      </c>
      <c r="F106" s="11">
        <f>MAX('текущее состояние'!F106,'текущее состояние'!O106)</f>
        <v>0</v>
      </c>
      <c r="G106" s="11"/>
      <c r="H106" s="11">
        <f>MAX('текущее состояние'!I106,'текущее состояние'!P106)</f>
        <v>0</v>
      </c>
      <c r="I106" s="37">
        <f>MAX('текущее состояние'!J106,'текущее состояние'!Q106)</f>
        <v>2</v>
      </c>
      <c r="J106" s="54"/>
      <c r="K106" s="55">
        <f t="shared" si="10"/>
        <v>8</v>
      </c>
      <c r="L106" s="55" t="str">
        <f t="shared" si="11"/>
        <v>неуд</v>
      </c>
      <c r="M106" s="35">
        <f t="shared" si="12"/>
        <v>0</v>
      </c>
    </row>
    <row r="107" spans="1:13" ht="12.75" customHeight="1">
      <c r="A107" s="11">
        <v>14</v>
      </c>
      <c r="B107" s="34" t="s">
        <v>126</v>
      </c>
      <c r="C107" s="31">
        <f>MAX('текущее состояние'!C107,'текущее состояние'!L107)</f>
        <v>6</v>
      </c>
      <c r="D107" s="11">
        <f>MAX('текущее состояние'!D107,'текущее состояние'!M107)</f>
        <v>0</v>
      </c>
      <c r="E107" s="11">
        <f>MAX('текущее состояние'!E107,'текущее состояние'!N107)</f>
        <v>4</v>
      </c>
      <c r="F107" s="11">
        <f>MAX('текущее состояние'!F107,'текущее состояние'!O107)</f>
        <v>4</v>
      </c>
      <c r="G107" s="11"/>
      <c r="H107" s="11">
        <f>MAX('текущее состояние'!I107,'текущее состояние'!P107)</f>
        <v>0</v>
      </c>
      <c r="I107" s="37">
        <f>MAX('текущее состояние'!J107,'текущее состояние'!Q107)</f>
        <v>6</v>
      </c>
      <c r="J107" s="54"/>
      <c r="K107" s="55">
        <f t="shared" si="10"/>
        <v>26</v>
      </c>
      <c r="L107" s="55" t="str">
        <f t="shared" si="11"/>
        <v>хор</v>
      </c>
      <c r="M107" s="35">
        <f t="shared" si="12"/>
        <v>2</v>
      </c>
    </row>
    <row r="108" spans="1:13" ht="12.75" customHeight="1">
      <c r="A108" s="11">
        <v>15</v>
      </c>
      <c r="B108" s="34" t="s">
        <v>127</v>
      </c>
      <c r="C108" s="11">
        <f>MAX('текущее состояние'!C108,'текущее состояние'!L108)</f>
        <v>0</v>
      </c>
      <c r="D108" s="11">
        <f>MAX('текущее состояние'!D108,'текущее состояние'!M108)</f>
        <v>0</v>
      </c>
      <c r="E108" s="11">
        <f>MAX('текущее состояние'!E108,'текущее состояние'!N108)</f>
        <v>0</v>
      </c>
      <c r="F108" s="11">
        <f>MAX('текущее состояние'!F108,'текущее состояние'!O108)</f>
        <v>0</v>
      </c>
      <c r="G108" s="11"/>
      <c r="H108" s="11">
        <f>MAX('текущее состояние'!I108,'текущее состояние'!P108)</f>
        <v>0</v>
      </c>
      <c r="I108" s="37">
        <f>MAX('текущее состояние'!J108,'текущее состояние'!Q108)</f>
        <v>0</v>
      </c>
      <c r="J108" s="54"/>
      <c r="K108" s="55">
        <f t="shared" si="10"/>
        <v>0</v>
      </c>
      <c r="L108" s="55" t="str">
        <f t="shared" si="11"/>
        <v>н/я</v>
      </c>
      <c r="M108" s="35">
        <f t="shared" si="12"/>
        <v>0</v>
      </c>
    </row>
    <row r="109" spans="1:13" ht="12.75" customHeight="1">
      <c r="A109" s="11">
        <v>16</v>
      </c>
      <c r="B109" s="34" t="s">
        <v>128</v>
      </c>
      <c r="C109" s="11">
        <f>MAX('текущее состояние'!C109,'текущее состояние'!L109)</f>
        <v>0</v>
      </c>
      <c r="D109" s="11">
        <f>MAX('текущее состояние'!D109,'текущее состояние'!M109)</f>
        <v>0</v>
      </c>
      <c r="E109" s="11">
        <f>MAX('текущее состояние'!E109,'текущее состояние'!N109)</f>
        <v>0</v>
      </c>
      <c r="F109" s="11">
        <f>MAX('текущее состояние'!F109,'текущее состояние'!O109)</f>
        <v>0</v>
      </c>
      <c r="G109" s="11"/>
      <c r="H109" s="11">
        <f>MAX('текущее состояние'!I109,'текущее состояние'!P109)</f>
        <v>0</v>
      </c>
      <c r="I109" s="37">
        <f>MAX('текущее состояние'!J109,'текущее состояние'!Q109)</f>
        <v>0</v>
      </c>
      <c r="J109" s="54"/>
      <c r="K109" s="55">
        <f t="shared" si="10"/>
        <v>0</v>
      </c>
      <c r="L109" s="55" t="str">
        <f t="shared" si="11"/>
        <v>н/я</v>
      </c>
      <c r="M109" s="35">
        <f t="shared" si="12"/>
        <v>0</v>
      </c>
    </row>
    <row r="110" spans="1:13" ht="12.75" customHeight="1">
      <c r="A110" s="11">
        <v>17</v>
      </c>
      <c r="B110" s="34" t="s">
        <v>129</v>
      </c>
      <c r="C110" s="11">
        <f>MAX('текущее состояние'!C110,'текущее состояние'!L110)</f>
        <v>2</v>
      </c>
      <c r="D110" s="11">
        <f>MAX('текущее состояние'!D110,'текущее состояние'!M110)</f>
        <v>0</v>
      </c>
      <c r="E110" s="11">
        <f>MAX('текущее состояние'!E110,'текущее состояние'!N110)</f>
        <v>2</v>
      </c>
      <c r="F110" s="11">
        <f>MAX('текущее состояние'!F110,'текущее состояние'!O110)</f>
        <v>0</v>
      </c>
      <c r="G110" s="11"/>
      <c r="H110" s="31">
        <f>MAX('текущее состояние'!I110,'текущее состояние'!P110)</f>
        <v>6</v>
      </c>
      <c r="I110" s="37">
        <f>MAX('текущее состояние'!J110,'текущее состояние'!Q110)</f>
        <v>4</v>
      </c>
      <c r="J110" s="54"/>
      <c r="K110" s="55">
        <f t="shared" si="10"/>
        <v>24</v>
      </c>
      <c r="L110" s="55" t="str">
        <f t="shared" si="11"/>
        <v>уд</v>
      </c>
      <c r="M110" s="35">
        <f t="shared" si="12"/>
        <v>1</v>
      </c>
    </row>
    <row r="111" spans="1:13" ht="12.75" customHeight="1">
      <c r="A111" s="11">
        <v>18</v>
      </c>
      <c r="B111" s="34" t="s">
        <v>130</v>
      </c>
      <c r="C111" s="11">
        <f>MAX('текущее состояние'!C111,'текущее состояние'!L111)</f>
        <v>0</v>
      </c>
      <c r="D111" s="11">
        <f>MAX('текущее состояние'!D111,'текущее состояние'!M111)</f>
        <v>0</v>
      </c>
      <c r="E111" s="11">
        <f>MAX('текущее состояние'!E111,'текущее состояние'!N111)</f>
        <v>0</v>
      </c>
      <c r="F111" s="11">
        <f>MAX('текущее состояние'!F111,'текущее состояние'!O111)</f>
        <v>0</v>
      </c>
      <c r="G111" s="11"/>
      <c r="H111" s="11">
        <f>MAX('текущее состояние'!I111,'текущее состояние'!P111)</f>
        <v>0</v>
      </c>
      <c r="I111" s="37">
        <f>MAX('текущее состояние'!J111,'текущее состояние'!Q111)</f>
        <v>0</v>
      </c>
      <c r="J111" s="54"/>
      <c r="K111" s="55">
        <f t="shared" si="10"/>
        <v>0</v>
      </c>
      <c r="L111" s="55" t="str">
        <f t="shared" si="11"/>
        <v>н/я</v>
      </c>
      <c r="M111" s="35">
        <f t="shared" si="12"/>
        <v>0</v>
      </c>
    </row>
    <row r="112" spans="1:13" ht="12.75" customHeight="1">
      <c r="A112" s="11">
        <v>19</v>
      </c>
      <c r="B112" s="34" t="s">
        <v>131</v>
      </c>
      <c r="C112" s="11">
        <f>MAX('текущее состояние'!C112,'текущее состояние'!L112)</f>
        <v>0</v>
      </c>
      <c r="D112" s="11">
        <f>MAX('текущее состояние'!D112,'текущее состояние'!M112)</f>
        <v>0</v>
      </c>
      <c r="E112" s="11">
        <f>MAX('текущее состояние'!E112,'текущее состояние'!N112)</f>
        <v>0</v>
      </c>
      <c r="F112" s="11">
        <f>MAX('текущее состояние'!F112,'текущее состояние'!O112)</f>
        <v>0</v>
      </c>
      <c r="G112" s="11"/>
      <c r="H112" s="11">
        <f>MAX('текущее состояние'!I112,'текущее состояние'!P112)</f>
        <v>0</v>
      </c>
      <c r="I112" s="37">
        <f>MAX('текущее состояние'!J112,'текущее состояние'!Q112)</f>
        <v>0</v>
      </c>
      <c r="J112" s="54"/>
      <c r="K112" s="55">
        <f t="shared" si="10"/>
        <v>0</v>
      </c>
      <c r="L112" s="55" t="str">
        <f t="shared" si="11"/>
        <v>н/я</v>
      </c>
      <c r="M112" s="35">
        <f t="shared" si="12"/>
        <v>0</v>
      </c>
    </row>
    <row r="113" spans="1:13" ht="12.75" customHeight="1">
      <c r="A113" s="11"/>
      <c r="B113" s="34"/>
      <c r="C113" s="11"/>
      <c r="D113" s="11"/>
      <c r="E113" s="11"/>
      <c r="F113" s="11"/>
      <c r="G113" s="11"/>
      <c r="H113" s="11"/>
      <c r="I113" s="37"/>
      <c r="J113" s="54"/>
      <c r="K113" s="55"/>
      <c r="L113" s="55">
        <f t="shared" si="11"/>
      </c>
      <c r="M113" s="35">
        <f t="shared" si="12"/>
      </c>
    </row>
    <row r="114" spans="1:13" ht="12.75" customHeight="1">
      <c r="A114" s="80" t="s">
        <v>132</v>
      </c>
      <c r="B114" s="81"/>
      <c r="C114" s="81"/>
      <c r="D114" s="81"/>
      <c r="E114" s="81"/>
      <c r="F114" s="81"/>
      <c r="G114" s="82"/>
      <c r="H114" s="11"/>
      <c r="I114" s="37"/>
      <c r="J114" s="54"/>
      <c r="K114" s="55"/>
      <c r="L114" s="55">
        <f t="shared" si="11"/>
      </c>
      <c r="M114" s="35">
        <f t="shared" si="12"/>
      </c>
    </row>
    <row r="115" spans="1:13" ht="12.75" customHeight="1">
      <c r="A115" s="10" t="s">
        <v>133</v>
      </c>
      <c r="B115" s="9" t="s">
        <v>6</v>
      </c>
      <c r="C115" s="10" t="s">
        <v>7</v>
      </c>
      <c r="D115" s="10" t="s">
        <v>8</v>
      </c>
      <c r="E115" s="10" t="s">
        <v>9</v>
      </c>
      <c r="F115" s="10" t="s">
        <v>10</v>
      </c>
      <c r="G115" s="11"/>
      <c r="H115" s="11"/>
      <c r="I115" s="37"/>
      <c r="J115" s="54"/>
      <c r="K115" s="55"/>
      <c r="L115" s="55">
        <f t="shared" si="11"/>
      </c>
      <c r="M115" s="35">
        <f t="shared" si="12"/>
      </c>
    </row>
    <row r="116" spans="1:13" ht="12.75" customHeight="1">
      <c r="A116" s="11">
        <v>1</v>
      </c>
      <c r="B116" s="34" t="s">
        <v>134</v>
      </c>
      <c r="C116" s="31">
        <f>MAX('текущее состояние'!C116,'текущее состояние'!L116)</f>
        <v>6</v>
      </c>
      <c r="D116" s="11">
        <f>MAX('текущее состояние'!D116,'текущее состояние'!M116)</f>
        <v>0</v>
      </c>
      <c r="E116" s="11">
        <f>MAX('текущее состояние'!E116,'текущее состояние'!N116)</f>
        <v>4</v>
      </c>
      <c r="F116" s="31">
        <f>MAX('текущее состояние'!F116,'текущее состояние'!O116)</f>
        <v>6</v>
      </c>
      <c r="G116" s="11"/>
      <c r="H116" s="31">
        <f>MAX('текущее состояние'!I116,'текущее состояние'!P116)</f>
        <v>6</v>
      </c>
      <c r="I116" s="37">
        <f>MAX('текущее состояние'!J116,'текущее состояние'!Q116)</f>
        <v>3</v>
      </c>
      <c r="J116" s="54"/>
      <c r="K116" s="55">
        <f aca="true" t="shared" si="13" ref="K116:K137">SUM(C116,D116,E116,F116,H116,H116,I116,I116)</f>
        <v>34</v>
      </c>
      <c r="L116" s="55" t="str">
        <f t="shared" si="11"/>
        <v>хор</v>
      </c>
      <c r="M116" s="35">
        <f t="shared" si="12"/>
        <v>3</v>
      </c>
    </row>
    <row r="117" spans="1:13" ht="12.75" customHeight="1">
      <c r="A117" s="11">
        <v>2</v>
      </c>
      <c r="B117" s="34" t="s">
        <v>135</v>
      </c>
      <c r="C117" s="31">
        <f>MAX('текущее состояние'!C117,'текущее состояние'!L117)</f>
        <v>6</v>
      </c>
      <c r="D117" s="31">
        <f>MAX('текущее состояние'!D117,'текущее состояние'!M117)</f>
        <v>5</v>
      </c>
      <c r="E117" s="31">
        <f>MAX('текущее состояние'!E117,'текущее состояние'!N117)</f>
        <v>6</v>
      </c>
      <c r="F117" s="31">
        <f>MAX('текущее состояние'!F117,'текущее состояние'!O117)</f>
        <v>6</v>
      </c>
      <c r="G117" s="11"/>
      <c r="H117" s="31">
        <f>MAX('текущее состояние'!I117,'текущее состояние'!P117)</f>
        <v>5</v>
      </c>
      <c r="I117" s="36">
        <f>MAX('текущее состояние'!J117,'текущее состояние'!Q117)</f>
        <v>5</v>
      </c>
      <c r="J117" s="54"/>
      <c r="K117" s="55">
        <f t="shared" si="13"/>
        <v>43</v>
      </c>
      <c r="L117" s="55" t="str">
        <f t="shared" si="11"/>
        <v>отл</v>
      </c>
      <c r="M117" s="35">
        <f t="shared" si="12"/>
        <v>6</v>
      </c>
    </row>
    <row r="118" spans="1:13" ht="12.75" customHeight="1">
      <c r="A118" s="11">
        <v>3</v>
      </c>
      <c r="B118" s="34" t="s">
        <v>136</v>
      </c>
      <c r="C118" s="11">
        <f>MAX('текущее состояние'!C118,'текущее состояние'!L118)</f>
        <v>2</v>
      </c>
      <c r="D118" s="11">
        <f>MAX('текущее состояние'!D118,'текущее состояние'!M118)</f>
        <v>2</v>
      </c>
      <c r="E118" s="11">
        <f>MAX('текущее состояние'!E118,'текущее состояние'!N118)</f>
        <v>0</v>
      </c>
      <c r="F118" s="11">
        <f>MAX('текущее состояние'!F118,'текущее состояние'!O118)</f>
        <v>0</v>
      </c>
      <c r="G118" s="11"/>
      <c r="H118" s="11">
        <f>MAX('текущее состояние'!I118,'текущее состояние'!P118)</f>
        <v>0</v>
      </c>
      <c r="I118" s="37">
        <f>MAX('текущее состояние'!J118,'текущее состояние'!Q118)</f>
        <v>1</v>
      </c>
      <c r="J118" s="54"/>
      <c r="K118" s="55">
        <f t="shared" si="13"/>
        <v>6</v>
      </c>
      <c r="L118" s="55" t="str">
        <f t="shared" si="11"/>
        <v>неуд</v>
      </c>
      <c r="M118" s="35">
        <f t="shared" si="12"/>
        <v>0</v>
      </c>
    </row>
    <row r="119" spans="1:13" ht="12.75" customHeight="1">
      <c r="A119" s="11">
        <v>4</v>
      </c>
      <c r="B119" s="34" t="s">
        <v>137</v>
      </c>
      <c r="C119" s="11">
        <f>MAX('текущее состояние'!C119,'текущее состояние'!L119)</f>
        <v>0</v>
      </c>
      <c r="D119" s="11">
        <f>MAX('текущее состояние'!D119,'текущее состояние'!M119)</f>
        <v>0</v>
      </c>
      <c r="E119" s="11">
        <f>MAX('текущее состояние'!E119,'текущее состояние'!N119)</f>
        <v>0</v>
      </c>
      <c r="F119" s="11">
        <f>MAX('текущее состояние'!F119,'текущее состояние'!O119)</f>
        <v>0</v>
      </c>
      <c r="G119" s="11"/>
      <c r="H119" s="11">
        <f>MAX('текущее состояние'!I119,'текущее состояние'!P119)</f>
        <v>0</v>
      </c>
      <c r="I119" s="37">
        <f>MAX('текущее состояние'!J119,'текущее состояние'!Q119)</f>
        <v>0</v>
      </c>
      <c r="J119" s="54"/>
      <c r="K119" s="55">
        <f t="shared" si="13"/>
        <v>0</v>
      </c>
      <c r="L119" s="55" t="str">
        <f t="shared" si="11"/>
        <v>н/я</v>
      </c>
      <c r="M119" s="35">
        <f t="shared" si="12"/>
        <v>0</v>
      </c>
    </row>
    <row r="120" spans="1:13" ht="12.75" customHeight="1">
      <c r="A120" s="11">
        <v>5</v>
      </c>
      <c r="B120" s="34" t="s">
        <v>138</v>
      </c>
      <c r="C120" s="31">
        <f>MAX('текущее состояние'!C120,'текущее состояние'!L120)</f>
        <v>6</v>
      </c>
      <c r="D120" s="31">
        <f>MAX('текущее состояние'!D120,'текущее состояние'!M120)</f>
        <v>6</v>
      </c>
      <c r="E120" s="31">
        <f>MAX('текущее состояние'!E120,'текущее состояние'!N120)</f>
        <v>6</v>
      </c>
      <c r="F120" s="11">
        <f>MAX('текущее состояние'!F120,'текущее состояние'!O120)</f>
        <v>0</v>
      </c>
      <c r="G120" s="11"/>
      <c r="H120" s="31">
        <f>MAX('текущее состояние'!I120,'текущее состояние'!P120)</f>
        <v>6</v>
      </c>
      <c r="I120" s="36">
        <f>MAX('текущее состояние'!J120,'текущее состояние'!Q120)</f>
        <v>6</v>
      </c>
      <c r="J120" s="54"/>
      <c r="K120" s="55">
        <f t="shared" si="13"/>
        <v>42</v>
      </c>
      <c r="L120" s="55" t="str">
        <f t="shared" si="11"/>
        <v>отл</v>
      </c>
      <c r="M120" s="35">
        <f t="shared" si="12"/>
        <v>5</v>
      </c>
    </row>
    <row r="121" spans="1:13" ht="12.75" customHeight="1">
      <c r="A121" s="11">
        <v>6</v>
      </c>
      <c r="B121" s="34" t="s">
        <v>139</v>
      </c>
      <c r="C121" s="11">
        <f>MAX('текущее состояние'!C121,'текущее состояние'!L121)</f>
        <v>0</v>
      </c>
      <c r="D121" s="11">
        <f>MAX('текущее состояние'!D121,'текущее состояние'!M121)</f>
        <v>0</v>
      </c>
      <c r="E121" s="11">
        <f>MAX('текущее состояние'!E121,'текущее состояние'!N121)</f>
        <v>0</v>
      </c>
      <c r="F121" s="11">
        <f>MAX('текущее состояние'!F121,'текущее состояние'!O121)</f>
        <v>0</v>
      </c>
      <c r="G121" s="11"/>
      <c r="H121" s="11">
        <f>MAX('текущее состояние'!I121,'текущее состояние'!P121)</f>
        <v>0</v>
      </c>
      <c r="I121" s="37">
        <f>MAX('текущее состояние'!J121,'текущее состояние'!Q121)</f>
        <v>0</v>
      </c>
      <c r="J121" s="54"/>
      <c r="K121" s="55">
        <f t="shared" si="13"/>
        <v>0</v>
      </c>
      <c r="L121" s="55" t="str">
        <f t="shared" si="11"/>
        <v>н/я</v>
      </c>
      <c r="M121" s="35">
        <f t="shared" si="12"/>
        <v>0</v>
      </c>
    </row>
    <row r="122" spans="1:13" ht="12.75" customHeight="1">
      <c r="A122" s="11">
        <v>7</v>
      </c>
      <c r="B122" s="34" t="s">
        <v>140</v>
      </c>
      <c r="C122" s="31">
        <f>MAX('текущее состояние'!C122,'текущее состояние'!L122)</f>
        <v>5</v>
      </c>
      <c r="D122" s="11">
        <f>MAX('текущее состояние'!D122,'текущее состояние'!M122)</f>
        <v>2</v>
      </c>
      <c r="E122" s="31">
        <f>MAX('текущее состояние'!E122,'текущее состояние'!N122)</f>
        <v>6</v>
      </c>
      <c r="F122" s="11">
        <f>MAX('текущее состояние'!F122,'текущее состояние'!O122)</f>
        <v>4</v>
      </c>
      <c r="G122" s="11"/>
      <c r="H122" s="11">
        <f>MAX('текущее состояние'!I122,'текущее состояние'!P122)</f>
        <v>3</v>
      </c>
      <c r="I122" s="36">
        <f>MAX('текущее состояние'!J122,'текущее состояние'!Q122)</f>
        <v>5</v>
      </c>
      <c r="J122" s="54"/>
      <c r="K122" s="55">
        <f t="shared" si="13"/>
        <v>33</v>
      </c>
      <c r="L122" s="55" t="str">
        <f t="shared" si="11"/>
        <v>хор</v>
      </c>
      <c r="M122" s="35">
        <f t="shared" si="12"/>
        <v>3</v>
      </c>
    </row>
    <row r="123" spans="1:13" ht="12.75" customHeight="1">
      <c r="A123" s="11">
        <v>8</v>
      </c>
      <c r="B123" s="34" t="s">
        <v>141</v>
      </c>
      <c r="C123" s="31">
        <f>MAX('текущее состояние'!C123,'текущее состояние'!L123)</f>
        <v>6</v>
      </c>
      <c r="D123" s="11">
        <f>MAX('текущее состояние'!D123,'текущее состояние'!M123)</f>
        <v>2</v>
      </c>
      <c r="E123" s="11">
        <f>MAX('текущее состояние'!E123,'текущее состояние'!N123)</f>
        <v>0</v>
      </c>
      <c r="F123" s="11">
        <f>MAX('текущее состояние'!F123,'текущее состояние'!O123)</f>
        <v>0</v>
      </c>
      <c r="G123" s="11"/>
      <c r="H123" s="11">
        <f>MAX('текущее состояние'!I123,'текущее состояние'!P123)</f>
        <v>0</v>
      </c>
      <c r="I123" s="37">
        <f>MAX('текущее состояние'!J123,'текущее состояние'!Q123)</f>
        <v>0</v>
      </c>
      <c r="J123" s="54"/>
      <c r="K123" s="55">
        <f t="shared" si="13"/>
        <v>8</v>
      </c>
      <c r="L123" s="55" t="str">
        <f t="shared" si="11"/>
        <v>неуд</v>
      </c>
      <c r="M123" s="35">
        <f t="shared" si="12"/>
        <v>1</v>
      </c>
    </row>
    <row r="124" spans="1:13" ht="12.75" customHeight="1">
      <c r="A124" s="11">
        <v>9</v>
      </c>
      <c r="B124" s="34" t="s">
        <v>142</v>
      </c>
      <c r="C124" s="31">
        <f>MAX('текущее состояние'!C124,'текущее состояние'!L124)</f>
        <v>5</v>
      </c>
      <c r="D124" s="31">
        <f>MAX('текущее состояние'!D124,'текущее состояние'!M124)</f>
        <v>6</v>
      </c>
      <c r="E124" s="31">
        <f>MAX('текущее состояние'!E124,'текущее состояние'!N124)</f>
        <v>6</v>
      </c>
      <c r="F124" s="31">
        <f>MAX('текущее состояние'!F124,'текущее состояние'!O124)</f>
        <v>5</v>
      </c>
      <c r="G124" s="11"/>
      <c r="H124" s="31">
        <f>MAX('текущее состояние'!I124,'текущее состояние'!P124)</f>
        <v>5</v>
      </c>
      <c r="I124" s="36">
        <f>MAX('текущее состояние'!J124,'текущее состояние'!Q124)</f>
        <v>5</v>
      </c>
      <c r="J124" s="54"/>
      <c r="K124" s="55">
        <f t="shared" si="13"/>
        <v>42</v>
      </c>
      <c r="L124" s="55" t="str">
        <f t="shared" si="11"/>
        <v>отл</v>
      </c>
      <c r="M124" s="35">
        <f t="shared" si="12"/>
        <v>6</v>
      </c>
    </row>
    <row r="125" spans="1:13" ht="12.75" customHeight="1">
      <c r="A125" s="11">
        <v>10</v>
      </c>
      <c r="B125" s="34" t="s">
        <v>143</v>
      </c>
      <c r="C125" s="11">
        <f>MAX('текущее состояние'!C125,'текущее состояние'!L125)</f>
        <v>0</v>
      </c>
      <c r="D125" s="11">
        <f>MAX('текущее состояние'!D125,'текущее состояние'!M125)</f>
        <v>0</v>
      </c>
      <c r="E125" s="11">
        <f>MAX('текущее состояние'!E125,'текущее состояние'!N125)</f>
        <v>0</v>
      </c>
      <c r="F125" s="11">
        <f>MAX('текущее состояние'!F125,'текущее состояние'!O125)</f>
        <v>0</v>
      </c>
      <c r="G125" s="11"/>
      <c r="H125" s="11">
        <f>MAX('текущее состояние'!I125,'текущее состояние'!P125)</f>
        <v>0</v>
      </c>
      <c r="I125" s="37">
        <f>MAX('текущее состояние'!J125,'текущее состояние'!Q125)</f>
        <v>0</v>
      </c>
      <c r="J125" s="54"/>
      <c r="K125" s="55">
        <f t="shared" si="13"/>
        <v>0</v>
      </c>
      <c r="L125" s="55" t="str">
        <f t="shared" si="11"/>
        <v>н/я</v>
      </c>
      <c r="M125" s="35">
        <f t="shared" si="12"/>
        <v>0</v>
      </c>
    </row>
    <row r="126" spans="1:13" ht="12.75" customHeight="1">
      <c r="A126" s="11">
        <v>11</v>
      </c>
      <c r="B126" s="34" t="s">
        <v>144</v>
      </c>
      <c r="C126" s="11">
        <f>MAX('текущее состояние'!C126,'текущее состояние'!L126)</f>
        <v>4</v>
      </c>
      <c r="D126" s="11">
        <f>MAX('текущее состояние'!D126,'текущее состояние'!M126)</f>
        <v>2</v>
      </c>
      <c r="E126" s="11">
        <f>MAX('текущее состояние'!E126,'текущее состояние'!N126)</f>
        <v>4</v>
      </c>
      <c r="F126" s="11">
        <f>MAX('текущее состояние'!F126,'текущее состояние'!O126)</f>
        <v>0</v>
      </c>
      <c r="G126" s="11"/>
      <c r="H126" s="11">
        <f>MAX('текущее состояние'!I126,'текущее состояние'!P126)</f>
        <v>0</v>
      </c>
      <c r="I126" s="36">
        <f>MAX('текущее состояние'!J126,'текущее состояние'!Q126)</f>
        <v>6</v>
      </c>
      <c r="J126" s="54"/>
      <c r="K126" s="55">
        <f t="shared" si="13"/>
        <v>22</v>
      </c>
      <c r="L126" s="55" t="str">
        <f t="shared" si="11"/>
        <v>уд</v>
      </c>
      <c r="M126" s="35">
        <f t="shared" si="12"/>
        <v>1</v>
      </c>
    </row>
    <row r="127" spans="1:13" ht="12.75" customHeight="1">
      <c r="A127" s="11">
        <v>12</v>
      </c>
      <c r="B127" s="34" t="s">
        <v>145</v>
      </c>
      <c r="C127" s="31">
        <f>MAX('текущее состояние'!C127,'текущее состояние'!L127)</f>
        <v>6</v>
      </c>
      <c r="D127" s="11">
        <f>MAX('текущее состояние'!D127,'текущее состояние'!M127)</f>
        <v>0</v>
      </c>
      <c r="E127" s="11">
        <f>MAX('текущее состояние'!E127,'текущее состояние'!N127)</f>
        <v>4</v>
      </c>
      <c r="F127" s="11">
        <f>MAX('текущее состояние'!F127,'текущее состояние'!O127)</f>
        <v>0</v>
      </c>
      <c r="G127" s="11"/>
      <c r="H127" s="11">
        <f>MAX('текущее состояние'!I127,'текущее состояние'!P127)</f>
        <v>0</v>
      </c>
      <c r="I127" s="37">
        <f>MAX('текущее состояние'!J127,'текущее состояние'!Q127)</f>
        <v>4</v>
      </c>
      <c r="J127" s="54"/>
      <c r="K127" s="55">
        <f t="shared" si="13"/>
        <v>18</v>
      </c>
      <c r="L127" s="55" t="str">
        <f t="shared" si="11"/>
        <v>уд</v>
      </c>
      <c r="M127" s="35">
        <f t="shared" si="12"/>
        <v>1</v>
      </c>
    </row>
    <row r="128" spans="1:13" ht="12.75" customHeight="1">
      <c r="A128" s="11">
        <v>13</v>
      </c>
      <c r="B128" s="34" t="s">
        <v>146</v>
      </c>
      <c r="C128" s="11">
        <f>MAX('текущее состояние'!C128,'текущее состояние'!L128)</f>
        <v>0</v>
      </c>
      <c r="D128" s="11">
        <f>MAX('текущее состояние'!D128,'текущее состояние'!M128)</f>
        <v>0</v>
      </c>
      <c r="E128" s="11">
        <f>MAX('текущее состояние'!E128,'текущее состояние'!N128)</f>
        <v>0</v>
      </c>
      <c r="F128" s="11">
        <f>MAX('текущее состояние'!F128,'текущее состояние'!O128)</f>
        <v>0</v>
      </c>
      <c r="G128" s="11"/>
      <c r="H128" s="11">
        <f>MAX('текущее состояние'!I128,'текущее состояние'!P128)</f>
        <v>0</v>
      </c>
      <c r="I128" s="37">
        <f>MAX('текущее состояние'!J128,'текущее состояние'!Q128)</f>
        <v>0</v>
      </c>
      <c r="J128" s="54"/>
      <c r="K128" s="55">
        <f t="shared" si="13"/>
        <v>0</v>
      </c>
      <c r="L128" s="55" t="str">
        <f t="shared" si="11"/>
        <v>н/я</v>
      </c>
      <c r="M128" s="35">
        <f t="shared" si="12"/>
        <v>0</v>
      </c>
    </row>
    <row r="129" spans="1:13" ht="12.75" customHeight="1">
      <c r="A129" s="11">
        <v>14</v>
      </c>
      <c r="B129" s="34" t="s">
        <v>147</v>
      </c>
      <c r="C129" s="11">
        <f>MAX('текущее состояние'!C129,'текущее состояние'!L129)</f>
        <v>4</v>
      </c>
      <c r="D129" s="11">
        <f>MAX('текущее состояние'!D129,'текущее состояние'!M129)</f>
        <v>0</v>
      </c>
      <c r="E129" s="11">
        <f>MAX('текущее состояние'!E129,'текущее состояние'!N129)</f>
        <v>4</v>
      </c>
      <c r="F129" s="11">
        <f>MAX('текущее состояние'!F129,'текущее состояние'!O129)</f>
        <v>0</v>
      </c>
      <c r="G129" s="11"/>
      <c r="H129" s="11">
        <f>MAX('текущее состояние'!I129,'текущее состояние'!P129)</f>
        <v>0</v>
      </c>
      <c r="I129" s="37">
        <f>MAX('текущее состояние'!J129,'текущее состояние'!Q129)</f>
        <v>0</v>
      </c>
      <c r="J129" s="54"/>
      <c r="K129" s="55">
        <f t="shared" si="13"/>
        <v>8</v>
      </c>
      <c r="L129" s="55" t="str">
        <f t="shared" si="11"/>
        <v>неуд</v>
      </c>
      <c r="M129" s="35">
        <f t="shared" si="12"/>
        <v>0</v>
      </c>
    </row>
    <row r="130" spans="1:13" ht="12.75" customHeight="1">
      <c r="A130" s="11">
        <v>15</v>
      </c>
      <c r="B130" s="34" t="s">
        <v>148</v>
      </c>
      <c r="C130" s="11">
        <f>MAX('текущее состояние'!C130,'текущее состояние'!L130)</f>
        <v>2</v>
      </c>
      <c r="D130" s="11">
        <f>MAX('текущее состояние'!D130,'текущее состояние'!M130)</f>
        <v>0</v>
      </c>
      <c r="E130" s="11">
        <f>MAX('текущее состояние'!E130,'текущее состояние'!N130)</f>
        <v>0</v>
      </c>
      <c r="F130" s="11">
        <f>MAX('текущее состояние'!F130,'текущее состояние'!O130)</f>
        <v>4</v>
      </c>
      <c r="G130" s="11"/>
      <c r="H130" s="11">
        <f>MAX('текущее состояние'!I130,'текущее состояние'!P130)</f>
        <v>0</v>
      </c>
      <c r="I130" s="36">
        <f>MAX('текущее состояние'!J130,'текущее состояние'!Q130)</f>
        <v>6</v>
      </c>
      <c r="J130" s="54"/>
      <c r="K130" s="55">
        <f t="shared" si="13"/>
        <v>18</v>
      </c>
      <c r="L130" s="55" t="str">
        <f t="shared" si="11"/>
        <v>уд</v>
      </c>
      <c r="M130" s="35">
        <f t="shared" si="12"/>
        <v>1</v>
      </c>
    </row>
    <row r="131" spans="1:13" ht="12.75" customHeight="1">
      <c r="A131" s="11">
        <v>16</v>
      </c>
      <c r="B131" s="34" t="s">
        <v>149</v>
      </c>
      <c r="C131" s="11">
        <f>MAX('текущее состояние'!C131,'текущее состояние'!L131)</f>
        <v>4</v>
      </c>
      <c r="D131" s="31">
        <f>MAX('текущее состояние'!D131,'текущее состояние'!M131)</f>
        <v>5</v>
      </c>
      <c r="E131" s="11">
        <f>MAX('текущее состояние'!E131,'текущее состояние'!N131)</f>
        <v>1</v>
      </c>
      <c r="F131" s="11">
        <f>MAX('текущее состояние'!F131,'текущее состояние'!O131)</f>
        <v>0</v>
      </c>
      <c r="G131" s="11"/>
      <c r="H131" s="11">
        <f>MAX('текущее состояние'!I131,'текущее состояние'!P131)</f>
        <v>1</v>
      </c>
      <c r="I131" s="36">
        <f>MAX('текущее состояние'!J131,'текущее состояние'!Q131)</f>
        <v>6</v>
      </c>
      <c r="J131" s="54"/>
      <c r="K131" s="55">
        <f t="shared" si="13"/>
        <v>24</v>
      </c>
      <c r="L131" s="55" t="str">
        <f t="shared" si="11"/>
        <v>уд</v>
      </c>
      <c r="M131" s="35">
        <f t="shared" si="12"/>
        <v>2</v>
      </c>
    </row>
    <row r="132" spans="1:13" ht="12.75" customHeight="1">
      <c r="A132" s="11">
        <v>17</v>
      </c>
      <c r="B132" s="34" t="s">
        <v>150</v>
      </c>
      <c r="C132" s="11">
        <f>MAX('текущее состояние'!C132,'текущее состояние'!L132)</f>
        <v>2</v>
      </c>
      <c r="D132" s="11">
        <f>MAX('текущее состояние'!D132,'текущее состояние'!M132)</f>
        <v>4</v>
      </c>
      <c r="E132" s="11">
        <f>MAX('текущее состояние'!E132,'текущее состояние'!N132)</f>
        <v>0</v>
      </c>
      <c r="F132" s="11">
        <f>MAX('текущее состояние'!F132,'текущее состояние'!O132)</f>
        <v>0</v>
      </c>
      <c r="G132" s="11"/>
      <c r="H132" s="11">
        <f>MAX('текущее состояние'!I132,'текущее состояние'!P132)</f>
        <v>0</v>
      </c>
      <c r="I132" s="37">
        <f>MAX('текущее состояние'!J132,'текущее состояние'!Q132)</f>
        <v>0</v>
      </c>
      <c r="J132" s="54"/>
      <c r="K132" s="55">
        <f t="shared" si="13"/>
        <v>6</v>
      </c>
      <c r="L132" s="55" t="str">
        <f aca="true" t="shared" si="14" ref="L132:L163">IF((K132=""),"",IF((K132&gt;34),"отл",IF((K132&gt;25),"хор",IF((K132&gt;16),"уд",IF((K132=0),"н/я","неуд")))))</f>
        <v>неуд</v>
      </c>
      <c r="M132" s="35">
        <f aca="true" t="shared" si="15" ref="M132:M163">IF((L132=""),"",((((((C132&gt;4)+(D132&gt;4))+(E132&gt;4))+(F132&gt;4))+(H132&gt;4))+(I132&gt;4)))</f>
        <v>0</v>
      </c>
    </row>
    <row r="133" spans="1:13" ht="12.75" customHeight="1">
      <c r="A133" s="11">
        <v>18</v>
      </c>
      <c r="B133" s="34" t="s">
        <v>151</v>
      </c>
      <c r="C133" s="11">
        <f>MAX('текущее состояние'!C133,'текущее состояние'!L133)</f>
        <v>0</v>
      </c>
      <c r="D133" s="11">
        <f>MAX('текущее состояние'!D133,'текущее состояние'!M133)</f>
        <v>0</v>
      </c>
      <c r="E133" s="11">
        <f>MAX('текущее состояние'!E133,'текущее состояние'!N133)</f>
        <v>0</v>
      </c>
      <c r="F133" s="11">
        <f>MAX('текущее состояние'!F133,'текущее состояние'!O133)</f>
        <v>0</v>
      </c>
      <c r="G133" s="11"/>
      <c r="H133" s="11">
        <f>MAX('текущее состояние'!I133,'текущее состояние'!P133)</f>
        <v>0</v>
      </c>
      <c r="I133" s="37">
        <f>MAX('текущее состояние'!J133,'текущее состояние'!Q133)</f>
        <v>1</v>
      </c>
      <c r="J133" s="54"/>
      <c r="K133" s="55">
        <f t="shared" si="13"/>
        <v>2</v>
      </c>
      <c r="L133" s="55" t="str">
        <f t="shared" si="14"/>
        <v>неуд</v>
      </c>
      <c r="M133" s="35">
        <f t="shared" si="15"/>
        <v>0</v>
      </c>
    </row>
    <row r="134" spans="1:13" ht="12.75" customHeight="1">
      <c r="A134" s="11">
        <v>19</v>
      </c>
      <c r="B134" s="34" t="s">
        <v>152</v>
      </c>
      <c r="C134" s="11">
        <f>MAX('текущее состояние'!C134,'текущее состояние'!L134)</f>
        <v>0</v>
      </c>
      <c r="D134" s="11">
        <f>MAX('текущее состояние'!D134,'текущее состояние'!M134)</f>
        <v>0</v>
      </c>
      <c r="E134" s="11">
        <f>MAX('текущее состояние'!E134,'текущее состояние'!N134)</f>
        <v>0</v>
      </c>
      <c r="F134" s="11">
        <f>MAX('текущее состояние'!F134,'текущее состояние'!O134)</f>
        <v>0</v>
      </c>
      <c r="G134" s="11"/>
      <c r="H134" s="11">
        <f>MAX('текущее состояние'!I134,'текущее состояние'!P134)</f>
        <v>0</v>
      </c>
      <c r="I134" s="37">
        <f>MAX('текущее состояние'!J134,'текущее состояние'!Q134)</f>
        <v>0</v>
      </c>
      <c r="J134" s="54"/>
      <c r="K134" s="55">
        <f t="shared" si="13"/>
        <v>0</v>
      </c>
      <c r="L134" s="55" t="str">
        <f t="shared" si="14"/>
        <v>н/я</v>
      </c>
      <c r="M134" s="35">
        <f t="shared" si="15"/>
        <v>0</v>
      </c>
    </row>
    <row r="135" spans="1:13" ht="12.75" customHeight="1">
      <c r="A135" s="11">
        <v>20</v>
      </c>
      <c r="B135" s="34" t="s">
        <v>153</v>
      </c>
      <c r="C135" s="31">
        <f>MAX('текущее состояние'!C135,'текущее состояние'!L135)</f>
        <v>5</v>
      </c>
      <c r="D135" s="11">
        <f>MAX('текущее состояние'!D135,'текущее состояние'!M135)</f>
        <v>0</v>
      </c>
      <c r="E135" s="11">
        <f>MAX('текущее состояние'!E135,'текущее состояние'!N135)</f>
        <v>2</v>
      </c>
      <c r="F135" s="11">
        <f>MAX('текущее состояние'!F135,'текущее состояние'!O135)</f>
        <v>2</v>
      </c>
      <c r="G135" s="11"/>
      <c r="H135" s="11">
        <f>MAX('текущее состояние'!I135,'текущее состояние'!P135)</f>
        <v>4</v>
      </c>
      <c r="I135" s="36">
        <f>MAX('текущее состояние'!J135,'текущее состояние'!Q135)</f>
        <v>5</v>
      </c>
      <c r="J135" s="54"/>
      <c r="K135" s="55">
        <f t="shared" si="13"/>
        <v>27</v>
      </c>
      <c r="L135" s="55" t="str">
        <f t="shared" si="14"/>
        <v>хор</v>
      </c>
      <c r="M135" s="35">
        <f t="shared" si="15"/>
        <v>2</v>
      </c>
    </row>
    <row r="136" spans="1:13" ht="12.75" customHeight="1">
      <c r="A136" s="11">
        <v>21</v>
      </c>
      <c r="B136" s="34" t="s">
        <v>154</v>
      </c>
      <c r="C136" s="11">
        <f>MAX('текущее состояние'!C136,'текущее состояние'!L136)</f>
        <v>0</v>
      </c>
      <c r="D136" s="11">
        <f>MAX('текущее состояние'!D136,'текущее состояние'!M136)</f>
        <v>0</v>
      </c>
      <c r="E136" s="11">
        <f>MAX('текущее состояние'!E136,'текущее состояние'!N136)</f>
        <v>0</v>
      </c>
      <c r="F136" s="11">
        <f>MAX('текущее состояние'!F136,'текущее состояние'!O136)</f>
        <v>0</v>
      </c>
      <c r="G136" s="11"/>
      <c r="H136" s="11">
        <f>MAX('текущее состояние'!I136,'текущее состояние'!P136)</f>
        <v>0</v>
      </c>
      <c r="I136" s="37">
        <f>MAX('текущее состояние'!J136,'текущее состояние'!Q136)</f>
        <v>0</v>
      </c>
      <c r="J136" s="54"/>
      <c r="K136" s="55">
        <f t="shared" si="13"/>
        <v>0</v>
      </c>
      <c r="L136" s="55" t="str">
        <f t="shared" si="14"/>
        <v>н/я</v>
      </c>
      <c r="M136" s="35">
        <f t="shared" si="15"/>
        <v>0</v>
      </c>
    </row>
    <row r="137" spans="1:13" ht="12.75" customHeight="1">
      <c r="A137" s="11">
        <v>22</v>
      </c>
      <c r="B137" s="34" t="s">
        <v>155</v>
      </c>
      <c r="C137" s="11">
        <f>MAX('текущее состояние'!C137,'текущее состояние'!L137)</f>
        <v>0</v>
      </c>
      <c r="D137" s="11">
        <f>MAX('текущее состояние'!D137,'текущее состояние'!M137)</f>
        <v>0</v>
      </c>
      <c r="E137" s="11">
        <f>MAX('текущее состояние'!E137,'текущее состояние'!N137)</f>
        <v>0</v>
      </c>
      <c r="F137" s="11">
        <f>MAX('текущее состояние'!F137,'текущее состояние'!O137)</f>
        <v>0</v>
      </c>
      <c r="G137" s="11"/>
      <c r="H137" s="11">
        <f>MAX('текущее состояние'!I137,'текущее состояние'!P137)</f>
        <v>0</v>
      </c>
      <c r="I137" s="37">
        <f>MAX('текущее состояние'!J137,'текущее состояние'!Q137)</f>
        <v>0</v>
      </c>
      <c r="J137" s="54"/>
      <c r="K137" s="55">
        <f t="shared" si="13"/>
        <v>0</v>
      </c>
      <c r="L137" s="55" t="str">
        <f t="shared" si="14"/>
        <v>н/я</v>
      </c>
      <c r="M137" s="35">
        <f t="shared" si="15"/>
        <v>0</v>
      </c>
    </row>
    <row r="138" spans="1:13" ht="12.75" customHeight="1">
      <c r="A138" s="11"/>
      <c r="B138" s="34"/>
      <c r="C138" s="11"/>
      <c r="D138" s="11"/>
      <c r="E138" s="11"/>
      <c r="F138" s="11"/>
      <c r="G138" s="11"/>
      <c r="H138" s="11"/>
      <c r="I138" s="37"/>
      <c r="J138" s="54"/>
      <c r="K138" s="55"/>
      <c r="L138" s="55">
        <f t="shared" si="14"/>
      </c>
      <c r="M138" s="35">
        <f t="shared" si="15"/>
      </c>
    </row>
    <row r="139" spans="1:13" ht="12.75" customHeight="1">
      <c r="A139" s="80" t="s">
        <v>156</v>
      </c>
      <c r="B139" s="81"/>
      <c r="C139" s="81"/>
      <c r="D139" s="81"/>
      <c r="E139" s="81"/>
      <c r="F139" s="81"/>
      <c r="G139" s="83"/>
      <c r="H139" s="11"/>
      <c r="I139" s="37"/>
      <c r="J139" s="54"/>
      <c r="K139" s="55"/>
      <c r="L139" s="55">
        <f t="shared" si="14"/>
      </c>
      <c r="M139" s="35">
        <f t="shared" si="15"/>
      </c>
    </row>
    <row r="140" spans="1:13" ht="12.75" customHeight="1">
      <c r="A140" s="10" t="s">
        <v>5</v>
      </c>
      <c r="B140" s="9" t="s">
        <v>6</v>
      </c>
      <c r="C140" s="10" t="s">
        <v>7</v>
      </c>
      <c r="D140" s="10" t="s">
        <v>8</v>
      </c>
      <c r="E140" s="10" t="s">
        <v>9</v>
      </c>
      <c r="F140" s="10" t="s">
        <v>10</v>
      </c>
      <c r="G140" s="11"/>
      <c r="H140" s="11"/>
      <c r="I140" s="37"/>
      <c r="J140" s="54"/>
      <c r="K140" s="55"/>
      <c r="L140" s="55">
        <f t="shared" si="14"/>
      </c>
      <c r="M140" s="35">
        <f t="shared" si="15"/>
      </c>
    </row>
    <row r="141" spans="1:13" ht="12.75" customHeight="1">
      <c r="A141" s="11">
        <v>1</v>
      </c>
      <c r="B141" s="34" t="s">
        <v>157</v>
      </c>
      <c r="C141" s="11">
        <f>MAX('текущее состояние'!C141,'текущее состояние'!L141)</f>
        <v>0</v>
      </c>
      <c r="D141" s="11">
        <f>MAX('текущее состояние'!D141,'текущее состояние'!M141)</f>
        <v>0</v>
      </c>
      <c r="E141" s="11">
        <f>MAX('текущее состояние'!E141,'текущее состояние'!N141)</f>
        <v>0</v>
      </c>
      <c r="F141" s="11">
        <f>MAX('текущее состояние'!F141,'текущее состояние'!O141)</f>
        <v>0</v>
      </c>
      <c r="G141" s="11"/>
      <c r="H141" s="11">
        <f>MAX('текущее состояние'!I141,'текущее состояние'!P141)</f>
        <v>0</v>
      </c>
      <c r="I141" s="37">
        <f>MAX('текущее состояние'!J141,'текущее состояние'!Q141)</f>
        <v>0</v>
      </c>
      <c r="J141" s="54"/>
      <c r="K141" s="55">
        <f aca="true" t="shared" si="16" ref="K141:K159">SUM(C141,D141,E141,F141,H141,H141,I141,I141)</f>
        <v>0</v>
      </c>
      <c r="L141" s="55" t="str">
        <f t="shared" si="14"/>
        <v>н/я</v>
      </c>
      <c r="M141" s="35">
        <f t="shared" si="15"/>
        <v>0</v>
      </c>
    </row>
    <row r="142" spans="1:13" ht="12.75" customHeight="1">
      <c r="A142" s="11">
        <v>2</v>
      </c>
      <c r="B142" s="34" t="s">
        <v>158</v>
      </c>
      <c r="C142" s="31">
        <f>MAX('текущее состояние'!C142,'текущее состояние'!L142)</f>
        <v>6</v>
      </c>
      <c r="D142" s="11">
        <f>MAX('текущее состояние'!D142,'текущее состояние'!M142)</f>
        <v>0</v>
      </c>
      <c r="E142" s="11">
        <f>MAX('текущее состояние'!E142,'текущее состояние'!N142)</f>
        <v>0</v>
      </c>
      <c r="F142" s="11">
        <f>MAX('текущее состояние'!F142,'текущее состояние'!O142)</f>
        <v>0</v>
      </c>
      <c r="G142" s="11"/>
      <c r="H142" s="11">
        <f>MAX('текущее состояние'!I142,'текущее состояние'!P142)</f>
        <v>4</v>
      </c>
      <c r="I142" s="37">
        <f>MAX('текущее состояние'!J142,'текущее состояние'!Q142)</f>
        <v>4</v>
      </c>
      <c r="J142" s="54"/>
      <c r="K142" s="55">
        <f t="shared" si="16"/>
        <v>22</v>
      </c>
      <c r="L142" s="55" t="str">
        <f t="shared" si="14"/>
        <v>уд</v>
      </c>
      <c r="M142" s="35">
        <f t="shared" si="15"/>
        <v>1</v>
      </c>
    </row>
    <row r="143" spans="1:13" ht="12.75" customHeight="1">
      <c r="A143" s="11">
        <v>3</v>
      </c>
      <c r="B143" s="34" t="s">
        <v>159</v>
      </c>
      <c r="C143" s="11">
        <f>MAX('текущее состояние'!C143,'текущее состояние'!L143)</f>
        <v>1</v>
      </c>
      <c r="D143" s="11">
        <f>MAX('текущее состояние'!D143,'текущее состояние'!M143)</f>
        <v>0</v>
      </c>
      <c r="E143" s="11">
        <f>MAX('текущее состояние'!E143,'текущее состояние'!N143)</f>
        <v>0</v>
      </c>
      <c r="F143" s="11">
        <f>MAX('текущее состояние'!F143,'текущее состояние'!O143)</f>
        <v>0</v>
      </c>
      <c r="G143" s="11"/>
      <c r="H143" s="11">
        <f>MAX('текущее состояние'!I143,'текущее состояние'!P143)</f>
        <v>0</v>
      </c>
      <c r="I143" s="37">
        <f>MAX('текущее состояние'!J143,'текущее состояние'!Q143)</f>
        <v>0</v>
      </c>
      <c r="J143" s="54"/>
      <c r="K143" s="55">
        <f t="shared" si="16"/>
        <v>1</v>
      </c>
      <c r="L143" s="55" t="str">
        <f t="shared" si="14"/>
        <v>неуд</v>
      </c>
      <c r="M143" s="35">
        <f t="shared" si="15"/>
        <v>0</v>
      </c>
    </row>
    <row r="144" spans="1:13" ht="12.75" customHeight="1">
      <c r="A144" s="11">
        <v>4</v>
      </c>
      <c r="B144" s="34" t="s">
        <v>160</v>
      </c>
      <c r="C144" s="11">
        <f>MAX('текущее состояние'!C144,'текущее состояние'!L144)</f>
        <v>4</v>
      </c>
      <c r="D144" s="11">
        <f>MAX('текущее состояние'!D144,'текущее состояние'!M144)</f>
        <v>2</v>
      </c>
      <c r="E144" s="11">
        <f>MAX('текущее состояние'!E144,'текущее состояние'!N144)</f>
        <v>4</v>
      </c>
      <c r="F144" s="11">
        <f>MAX('текущее состояние'!F144,'текущее состояние'!O144)</f>
        <v>2</v>
      </c>
      <c r="G144" s="11"/>
      <c r="H144" s="11">
        <f>MAX('текущее состояние'!I144,'текущее состояние'!P144)</f>
        <v>1</v>
      </c>
      <c r="I144" s="36">
        <f>MAX('текущее состояние'!J144,'текущее состояние'!Q144)</f>
        <v>6</v>
      </c>
      <c r="J144" s="54"/>
      <c r="K144" s="55">
        <f t="shared" si="16"/>
        <v>26</v>
      </c>
      <c r="L144" s="55" t="str">
        <f t="shared" si="14"/>
        <v>хор</v>
      </c>
      <c r="M144" s="35">
        <f t="shared" si="15"/>
        <v>1</v>
      </c>
    </row>
    <row r="145" spans="1:13" ht="12.75" customHeight="1">
      <c r="A145" s="11">
        <v>5</v>
      </c>
      <c r="B145" s="34" t="s">
        <v>161</v>
      </c>
      <c r="C145" s="31">
        <f>MAX('текущее состояние'!C145,'текущее состояние'!L145)</f>
        <v>6</v>
      </c>
      <c r="D145" s="11">
        <f>MAX('текущее состояние'!D145,'текущее состояние'!M145)</f>
        <v>1</v>
      </c>
      <c r="E145" s="31">
        <f>MAX('текущее состояние'!E145,'текущее состояние'!N145)</f>
        <v>6</v>
      </c>
      <c r="F145" s="11">
        <f>MAX('текущее состояние'!F145,'текущее состояние'!O145)</f>
        <v>0</v>
      </c>
      <c r="G145" s="11"/>
      <c r="H145" s="11">
        <f>MAX('текущее состояние'!I145,'текущее состояние'!P145)</f>
        <v>2</v>
      </c>
      <c r="I145" s="36">
        <f>MAX('текущее состояние'!J145,'текущее состояние'!Q145)</f>
        <v>6</v>
      </c>
      <c r="J145" s="54"/>
      <c r="K145" s="55">
        <f t="shared" si="16"/>
        <v>29</v>
      </c>
      <c r="L145" s="55" t="str">
        <f t="shared" si="14"/>
        <v>хор</v>
      </c>
      <c r="M145" s="35">
        <f t="shared" si="15"/>
        <v>3</v>
      </c>
    </row>
    <row r="146" spans="1:13" ht="12.75" customHeight="1">
      <c r="A146" s="11">
        <v>6</v>
      </c>
      <c r="B146" s="34" t="s">
        <v>162</v>
      </c>
      <c r="C146" s="11">
        <f>MAX('текущее состояние'!C146,'текущее состояние'!L146)</f>
        <v>4</v>
      </c>
      <c r="D146" s="31">
        <f>MAX('текущее состояние'!D146,'текущее состояние'!M146)</f>
        <v>5</v>
      </c>
      <c r="E146" s="11">
        <f>MAX('текущее состояние'!E146,'текущее состояние'!N146)</f>
        <v>0</v>
      </c>
      <c r="F146" s="11">
        <f>MAX('текущее состояние'!F146,'текущее состояние'!O146)</f>
        <v>0</v>
      </c>
      <c r="G146" s="11"/>
      <c r="H146" s="31">
        <f>MAX('текущее состояние'!I146,'текущее состояние'!P146)</f>
        <v>6</v>
      </c>
      <c r="I146" s="37">
        <f>MAX('текущее состояние'!J146,'текущее состояние'!Q146)</f>
        <v>4</v>
      </c>
      <c r="J146" s="54"/>
      <c r="K146" s="55">
        <f t="shared" si="16"/>
        <v>29</v>
      </c>
      <c r="L146" s="55" t="str">
        <f t="shared" si="14"/>
        <v>хор</v>
      </c>
      <c r="M146" s="35">
        <f t="shared" si="15"/>
        <v>2</v>
      </c>
    </row>
    <row r="147" spans="1:13" ht="12.75" customHeight="1">
      <c r="A147" s="11">
        <v>7</v>
      </c>
      <c r="B147" s="34" t="s">
        <v>163</v>
      </c>
      <c r="C147" s="11">
        <f>MAX('текущее состояние'!C147,'текущее состояние'!L147)</f>
        <v>0</v>
      </c>
      <c r="D147" s="11">
        <f>MAX('текущее состояние'!D147,'текущее состояние'!M147)</f>
        <v>0</v>
      </c>
      <c r="E147" s="11">
        <f>MAX('текущее состояние'!E147,'текущее состояние'!N147)</f>
        <v>0</v>
      </c>
      <c r="F147" s="11">
        <f>MAX('текущее состояние'!F147,'текущее состояние'!O147)</f>
        <v>0</v>
      </c>
      <c r="G147" s="11"/>
      <c r="H147" s="11">
        <f>MAX('текущее состояние'!I147,'текущее состояние'!P147)</f>
        <v>0</v>
      </c>
      <c r="I147" s="37">
        <f>MAX('текущее состояние'!J147,'текущее состояние'!Q147)</f>
        <v>0</v>
      </c>
      <c r="J147" s="54"/>
      <c r="K147" s="55">
        <f t="shared" si="16"/>
        <v>0</v>
      </c>
      <c r="L147" s="55" t="str">
        <f t="shared" si="14"/>
        <v>н/я</v>
      </c>
      <c r="M147" s="35">
        <f t="shared" si="15"/>
        <v>0</v>
      </c>
    </row>
    <row r="148" spans="1:13" ht="12.75" customHeight="1">
      <c r="A148" s="11">
        <v>8</v>
      </c>
      <c r="B148" s="34" t="s">
        <v>164</v>
      </c>
      <c r="C148" s="31">
        <f>MAX('текущее состояние'!C148,'текущее состояние'!L148)</f>
        <v>6</v>
      </c>
      <c r="D148" s="11">
        <f>MAX('текущее состояние'!D148,'текущее состояние'!M148)</f>
        <v>1</v>
      </c>
      <c r="E148" s="31">
        <f>MAX('текущее состояние'!E148,'текущее состояние'!N148)</f>
        <v>6</v>
      </c>
      <c r="F148" s="11">
        <f>MAX('текущее состояние'!F148,'текущее состояние'!O148)</f>
        <v>0</v>
      </c>
      <c r="G148" s="11"/>
      <c r="H148" s="31">
        <f>MAX('текущее состояние'!I148,'текущее состояние'!P148)</f>
        <v>6</v>
      </c>
      <c r="I148" s="36">
        <f>MAX('текущее состояние'!J148,'текущее состояние'!Q148)</f>
        <v>5</v>
      </c>
      <c r="J148" s="54"/>
      <c r="K148" s="55">
        <f t="shared" si="16"/>
        <v>35</v>
      </c>
      <c r="L148" s="55" t="str">
        <f t="shared" si="14"/>
        <v>отл</v>
      </c>
      <c r="M148" s="35">
        <f t="shared" si="15"/>
        <v>4</v>
      </c>
    </row>
    <row r="149" spans="1:13" ht="12.75" customHeight="1">
      <c r="A149" s="11">
        <v>9</v>
      </c>
      <c r="B149" s="34" t="s">
        <v>165</v>
      </c>
      <c r="C149" s="31">
        <f>MAX('текущее состояние'!C149,'текущее состояние'!L149)</f>
        <v>6</v>
      </c>
      <c r="D149" s="11">
        <f>MAX('текущее состояние'!D149,'текущее состояние'!M149)</f>
        <v>4</v>
      </c>
      <c r="E149" s="11">
        <f>MAX('текущее состояние'!E149,'текущее состояние'!N149)</f>
        <v>1</v>
      </c>
      <c r="F149" s="11">
        <f>MAX('текущее состояние'!F149,'текущее состояние'!O149)</f>
        <v>4</v>
      </c>
      <c r="G149" s="11"/>
      <c r="H149" s="11">
        <f>MAX('текущее состояние'!I149,'текущее состояние'!P149)</f>
        <v>4</v>
      </c>
      <c r="I149" s="36">
        <f>MAX('текущее состояние'!J149,'текущее состояние'!Q149)</f>
        <v>5</v>
      </c>
      <c r="J149" s="54"/>
      <c r="K149" s="55">
        <f t="shared" si="16"/>
        <v>33</v>
      </c>
      <c r="L149" s="55" t="str">
        <f t="shared" si="14"/>
        <v>хор</v>
      </c>
      <c r="M149" s="35">
        <f t="shared" si="15"/>
        <v>2</v>
      </c>
    </row>
    <row r="150" spans="1:13" ht="12.75" customHeight="1">
      <c r="A150" s="11">
        <v>10</v>
      </c>
      <c r="B150" s="34" t="s">
        <v>166</v>
      </c>
      <c r="C150" s="11">
        <f>MAX('текущее состояние'!C150,'текущее состояние'!L150)</f>
        <v>0</v>
      </c>
      <c r="D150" s="11">
        <f>MAX('текущее состояние'!D150,'текущее состояние'!M150)</f>
        <v>0</v>
      </c>
      <c r="E150" s="11">
        <f>MAX('текущее состояние'!E150,'текущее состояние'!N150)</f>
        <v>0</v>
      </c>
      <c r="F150" s="11">
        <f>MAX('текущее состояние'!F150,'текущее состояние'!O150)</f>
        <v>0</v>
      </c>
      <c r="G150" s="11"/>
      <c r="H150" s="11">
        <f>MAX('текущее состояние'!I150,'текущее состояние'!P150)</f>
        <v>0</v>
      </c>
      <c r="I150" s="37">
        <f>MAX('текущее состояние'!J150,'текущее состояние'!Q150)</f>
        <v>0</v>
      </c>
      <c r="J150" s="54"/>
      <c r="K150" s="55">
        <f t="shared" si="16"/>
        <v>0</v>
      </c>
      <c r="L150" s="55" t="str">
        <f t="shared" si="14"/>
        <v>н/я</v>
      </c>
      <c r="M150" s="35">
        <f t="shared" si="15"/>
        <v>0</v>
      </c>
    </row>
    <row r="151" spans="1:13" ht="12.75" customHeight="1">
      <c r="A151" s="11">
        <v>11</v>
      </c>
      <c r="B151" s="34" t="s">
        <v>167</v>
      </c>
      <c r="C151" s="11">
        <f>MAX('текущее состояние'!C151,'текущее состояние'!L151)</f>
        <v>0</v>
      </c>
      <c r="D151" s="11">
        <f>MAX('текущее состояние'!D151,'текущее состояние'!M151)</f>
        <v>0</v>
      </c>
      <c r="E151" s="11">
        <f>MAX('текущее состояние'!E151,'текущее состояние'!N151)</f>
        <v>0</v>
      </c>
      <c r="F151" s="11">
        <f>MAX('текущее состояние'!F151,'текущее состояние'!O151)</f>
        <v>0</v>
      </c>
      <c r="G151" s="11"/>
      <c r="H151" s="11">
        <f>MAX('текущее состояние'!I151,'текущее состояние'!P151)</f>
        <v>0</v>
      </c>
      <c r="I151" s="37">
        <f>MAX('текущее состояние'!J151,'текущее состояние'!Q151)</f>
        <v>0</v>
      </c>
      <c r="J151" s="54"/>
      <c r="K151" s="55">
        <f t="shared" si="16"/>
        <v>0</v>
      </c>
      <c r="L151" s="55" t="str">
        <f t="shared" si="14"/>
        <v>н/я</v>
      </c>
      <c r="M151" s="35">
        <f t="shared" si="15"/>
        <v>0</v>
      </c>
    </row>
    <row r="152" spans="1:13" ht="12.75" customHeight="1">
      <c r="A152" s="11">
        <v>12</v>
      </c>
      <c r="B152" s="34" t="s">
        <v>168</v>
      </c>
      <c r="C152" s="31">
        <f>MAX('текущее состояние'!C152,'текущее состояние'!L152)</f>
        <v>6</v>
      </c>
      <c r="D152" s="11">
        <f>MAX('текущее состояние'!D152,'текущее состояние'!M152)</f>
        <v>0</v>
      </c>
      <c r="E152" s="31">
        <f>MAX('текущее состояние'!E152,'текущее состояние'!N152)</f>
        <v>6</v>
      </c>
      <c r="F152" s="11">
        <f>MAX('текущее состояние'!F152,'текущее состояние'!O152)</f>
        <v>0</v>
      </c>
      <c r="G152" s="11"/>
      <c r="H152" s="31">
        <f>MAX('текущее состояние'!I152,'текущее состояние'!P152)</f>
        <v>5</v>
      </c>
      <c r="I152" s="36">
        <f>MAX('текущее состояние'!J152,'текущее состояние'!Q152)</f>
        <v>6</v>
      </c>
      <c r="J152" s="54"/>
      <c r="K152" s="55">
        <f t="shared" si="16"/>
        <v>34</v>
      </c>
      <c r="L152" s="55" t="str">
        <f t="shared" si="14"/>
        <v>хор</v>
      </c>
      <c r="M152" s="35">
        <f t="shared" si="15"/>
        <v>4</v>
      </c>
    </row>
    <row r="153" spans="1:13" ht="12.75" customHeight="1">
      <c r="A153" s="11">
        <v>13</v>
      </c>
      <c r="B153" s="34" t="s">
        <v>169</v>
      </c>
      <c r="C153" s="11">
        <f>MAX('текущее состояние'!C153,'текущее состояние'!L153)</f>
        <v>0</v>
      </c>
      <c r="D153" s="11">
        <f>MAX('текущее состояние'!D153,'текущее состояние'!M153)</f>
        <v>0</v>
      </c>
      <c r="E153" s="11">
        <f>MAX('текущее состояние'!E153,'текущее состояние'!N153)</f>
        <v>0</v>
      </c>
      <c r="F153" s="11">
        <f>MAX('текущее состояние'!F153,'текущее состояние'!O153)</f>
        <v>0</v>
      </c>
      <c r="G153" s="11"/>
      <c r="H153" s="11">
        <f>MAX('текущее состояние'!I153,'текущее состояние'!P153)</f>
        <v>0</v>
      </c>
      <c r="I153" s="37">
        <f>MAX('текущее состояние'!J153,'текущее состояние'!Q153)</f>
        <v>0</v>
      </c>
      <c r="J153" s="54"/>
      <c r="K153" s="55">
        <f t="shared" si="16"/>
        <v>0</v>
      </c>
      <c r="L153" s="55" t="str">
        <f t="shared" si="14"/>
        <v>н/я</v>
      </c>
      <c r="M153" s="35">
        <f t="shared" si="15"/>
        <v>0</v>
      </c>
    </row>
    <row r="154" spans="1:13" ht="12.75" customHeight="1">
      <c r="A154" s="11">
        <v>14</v>
      </c>
      <c r="B154" s="34" t="s">
        <v>170</v>
      </c>
      <c r="C154" s="11">
        <f>MAX('текущее состояние'!C154,'текущее состояние'!L154)</f>
        <v>4</v>
      </c>
      <c r="D154" s="11">
        <f>MAX('текущее состояние'!D154,'текущее состояние'!M154)</f>
        <v>1</v>
      </c>
      <c r="E154" s="11">
        <f>MAX('текущее состояние'!E154,'текущее состояние'!N154)</f>
        <v>0</v>
      </c>
      <c r="F154" s="11">
        <f>MAX('текущее состояние'!F154,'текущее состояние'!O154)</f>
        <v>0</v>
      </c>
      <c r="G154" s="11"/>
      <c r="H154" s="11">
        <f>MAX('текущее состояние'!I154,'текущее состояние'!P154)</f>
        <v>1</v>
      </c>
      <c r="I154" s="37">
        <f>MAX('текущее состояние'!J154,'текущее состояние'!Q154)</f>
        <v>1</v>
      </c>
      <c r="J154" s="54"/>
      <c r="K154" s="55">
        <f t="shared" si="16"/>
        <v>9</v>
      </c>
      <c r="L154" s="55" t="str">
        <f t="shared" si="14"/>
        <v>неуд</v>
      </c>
      <c r="M154" s="35">
        <f t="shared" si="15"/>
        <v>0</v>
      </c>
    </row>
    <row r="155" spans="1:13" ht="12.75" customHeight="1">
      <c r="A155" s="11">
        <v>15</v>
      </c>
      <c r="B155" s="34" t="s">
        <v>171</v>
      </c>
      <c r="C155" s="11">
        <f>MAX('текущее состояние'!C155,'текущее состояние'!L155)</f>
        <v>0</v>
      </c>
      <c r="D155" s="11">
        <f>MAX('текущее состояние'!D155,'текущее состояние'!M155)</f>
        <v>0</v>
      </c>
      <c r="E155" s="11">
        <f>MAX('текущее состояние'!E155,'текущее состояние'!N155)</f>
        <v>0</v>
      </c>
      <c r="F155" s="11">
        <f>MAX('текущее состояние'!F155,'текущее состояние'!O155)</f>
        <v>0</v>
      </c>
      <c r="G155" s="11"/>
      <c r="H155" s="11">
        <f>MAX('текущее состояние'!I155,'текущее состояние'!P155)</f>
        <v>1</v>
      </c>
      <c r="I155" s="37">
        <f>MAX('текущее состояние'!J155,'текущее состояние'!Q155)</f>
        <v>0</v>
      </c>
      <c r="J155" s="54"/>
      <c r="K155" s="55">
        <f t="shared" si="16"/>
        <v>2</v>
      </c>
      <c r="L155" s="55" t="str">
        <f t="shared" si="14"/>
        <v>неуд</v>
      </c>
      <c r="M155" s="35">
        <f t="shared" si="15"/>
        <v>0</v>
      </c>
    </row>
    <row r="156" spans="1:13" ht="12.75" customHeight="1">
      <c r="A156" s="11">
        <v>16</v>
      </c>
      <c r="B156" s="34" t="s">
        <v>172</v>
      </c>
      <c r="C156" s="31">
        <f>MAX('текущее состояние'!C156,'текущее состояние'!L156)</f>
        <v>6</v>
      </c>
      <c r="D156" s="11">
        <f>MAX('текущее состояние'!D156,'текущее состояние'!M156)</f>
        <v>0</v>
      </c>
      <c r="E156" s="11">
        <f>MAX('текущее состояние'!E156,'текущее состояние'!N156)</f>
        <v>4</v>
      </c>
      <c r="F156" s="11">
        <f>MAX('текущее состояние'!F156,'текущее состояние'!O156)</f>
        <v>4</v>
      </c>
      <c r="G156" s="11"/>
      <c r="H156" s="31">
        <f>MAX('текущее состояние'!I156,'текущее состояние'!P156)</f>
        <v>6</v>
      </c>
      <c r="I156" s="36">
        <f>MAX('текущее состояние'!J156,'текущее состояние'!Q156)</f>
        <v>6</v>
      </c>
      <c r="J156" s="54"/>
      <c r="K156" s="55">
        <f t="shared" si="16"/>
        <v>38</v>
      </c>
      <c r="L156" s="55" t="str">
        <f t="shared" si="14"/>
        <v>отл</v>
      </c>
      <c r="M156" s="35">
        <f t="shared" si="15"/>
        <v>3</v>
      </c>
    </row>
    <row r="157" spans="1:13" ht="12.75" customHeight="1">
      <c r="A157" s="11">
        <v>17</v>
      </c>
      <c r="B157" s="34" t="s">
        <v>173</v>
      </c>
      <c r="C157" s="31">
        <f>MAX('текущее состояние'!C157,'текущее состояние'!L157)</f>
        <v>6</v>
      </c>
      <c r="D157" s="11">
        <f>MAX('текущее состояние'!D157,'текущее состояние'!M157)</f>
        <v>0</v>
      </c>
      <c r="E157" s="31">
        <f>MAX('текущее состояние'!E157,'текущее состояние'!N157)</f>
        <v>5</v>
      </c>
      <c r="F157" s="31">
        <f>MAX('текущее состояние'!F157,'текущее состояние'!O157)</f>
        <v>6</v>
      </c>
      <c r="G157" s="11"/>
      <c r="H157" s="31">
        <f>MAX('текущее состояние'!I157,'текущее состояние'!P157)</f>
        <v>6</v>
      </c>
      <c r="I157" s="37">
        <f>MAX('текущее состояние'!J157,'текущее состояние'!Q157)</f>
        <v>3</v>
      </c>
      <c r="J157" s="54"/>
      <c r="K157" s="55">
        <f t="shared" si="16"/>
        <v>35</v>
      </c>
      <c r="L157" s="55" t="str">
        <f t="shared" si="14"/>
        <v>отл</v>
      </c>
      <c r="M157" s="35">
        <f t="shared" si="15"/>
        <v>4</v>
      </c>
    </row>
    <row r="158" spans="1:13" ht="12.75" customHeight="1">
      <c r="A158" s="11">
        <v>18</v>
      </c>
      <c r="B158" s="34" t="s">
        <v>174</v>
      </c>
      <c r="C158" s="31">
        <f>MAX('текущее состояние'!C158,'текущее состояние'!L158)</f>
        <v>6</v>
      </c>
      <c r="D158" s="11">
        <f>MAX('текущее состояние'!D158,'текущее состояние'!M158)</f>
        <v>0</v>
      </c>
      <c r="E158" s="11">
        <f>MAX('текущее состояние'!E158,'текущее состояние'!N158)</f>
        <v>2</v>
      </c>
      <c r="F158" s="11">
        <f>MAX('текущее состояние'!F158,'текущее состояние'!O158)</f>
        <v>0</v>
      </c>
      <c r="G158" s="11"/>
      <c r="H158" s="11">
        <f>MAX('текущее состояние'!I158,'текущее состояние'!P158)</f>
        <v>0</v>
      </c>
      <c r="I158" s="37">
        <f>MAX('текущее состояние'!J158,'текущее состояние'!Q158)</f>
        <v>0</v>
      </c>
      <c r="J158" s="54"/>
      <c r="K158" s="55">
        <f t="shared" si="16"/>
        <v>8</v>
      </c>
      <c r="L158" s="55" t="str">
        <f t="shared" si="14"/>
        <v>неуд</v>
      </c>
      <c r="M158" s="35">
        <f t="shared" si="15"/>
        <v>1</v>
      </c>
    </row>
    <row r="159" spans="1:13" ht="12.75" customHeight="1">
      <c r="A159" s="11">
        <v>19</v>
      </c>
      <c r="B159" s="34" t="s">
        <v>175</v>
      </c>
      <c r="C159" s="11">
        <f>MAX('текущее состояние'!C159,'текущее состояние'!L159)</f>
        <v>0</v>
      </c>
      <c r="D159" s="11">
        <f>MAX('текущее состояние'!D159,'текущее состояние'!M159)</f>
        <v>0</v>
      </c>
      <c r="E159" s="11">
        <f>MAX('текущее состояние'!E159,'текущее состояние'!N159)</f>
        <v>0</v>
      </c>
      <c r="F159" s="11">
        <f>MAX('текущее состояние'!F159,'текущее состояние'!O159)</f>
        <v>0</v>
      </c>
      <c r="G159" s="11"/>
      <c r="H159" s="11">
        <f>MAX('текущее состояние'!I159,'текущее состояние'!P159)</f>
        <v>0</v>
      </c>
      <c r="I159" s="37">
        <f>MAX('текущее состояние'!J159,'текущее состояние'!Q159)</f>
        <v>0</v>
      </c>
      <c r="J159" s="54"/>
      <c r="K159" s="55">
        <f t="shared" si="16"/>
        <v>0</v>
      </c>
      <c r="L159" s="55" t="str">
        <f t="shared" si="14"/>
        <v>н/я</v>
      </c>
      <c r="M159" s="35">
        <f t="shared" si="15"/>
        <v>0</v>
      </c>
    </row>
    <row r="160" spans="1:13" ht="12.75" customHeight="1">
      <c r="A160" s="11"/>
      <c r="B160" s="34"/>
      <c r="C160" s="11"/>
      <c r="D160" s="11"/>
      <c r="E160" s="11"/>
      <c r="F160" s="11"/>
      <c r="G160" s="11"/>
      <c r="H160" s="11"/>
      <c r="I160" s="37"/>
      <c r="J160" s="54"/>
      <c r="K160" s="55"/>
      <c r="L160" s="55">
        <f t="shared" si="14"/>
      </c>
      <c r="M160" s="35">
        <f t="shared" si="15"/>
      </c>
    </row>
    <row r="161" spans="1:13" ht="12.75" customHeight="1">
      <c r="A161" s="80" t="s">
        <v>176</v>
      </c>
      <c r="B161" s="81"/>
      <c r="C161" s="81"/>
      <c r="D161" s="81"/>
      <c r="E161" s="81"/>
      <c r="F161" s="81"/>
      <c r="G161" s="82"/>
      <c r="H161" s="11"/>
      <c r="I161" s="37"/>
      <c r="J161" s="54"/>
      <c r="K161" s="55"/>
      <c r="L161" s="55">
        <f t="shared" si="14"/>
      </c>
      <c r="M161" s="35">
        <f t="shared" si="15"/>
      </c>
    </row>
    <row r="162" spans="1:13" ht="12.75" customHeight="1">
      <c r="A162" s="10" t="s">
        <v>5</v>
      </c>
      <c r="B162" s="9" t="s">
        <v>6</v>
      </c>
      <c r="C162" s="10" t="s">
        <v>7</v>
      </c>
      <c r="D162" s="10" t="s">
        <v>8</v>
      </c>
      <c r="E162" s="10" t="s">
        <v>9</v>
      </c>
      <c r="F162" s="10" t="s">
        <v>10</v>
      </c>
      <c r="G162" s="11"/>
      <c r="H162" s="11"/>
      <c r="I162" s="37"/>
      <c r="J162" s="54"/>
      <c r="K162" s="55"/>
      <c r="L162" s="55">
        <f t="shared" si="14"/>
      </c>
      <c r="M162" s="35">
        <f t="shared" si="15"/>
      </c>
    </row>
    <row r="163" spans="1:13" ht="12.75" customHeight="1">
      <c r="A163" s="11">
        <v>1</v>
      </c>
      <c r="B163" s="34" t="s">
        <v>177</v>
      </c>
      <c r="C163" s="11">
        <f>MAX('текущее состояние'!C163,'текущее состояние'!L163)</f>
        <v>4</v>
      </c>
      <c r="D163" s="11">
        <f>MAX('текущее состояние'!D163,'текущее состояние'!M163)</f>
        <v>2</v>
      </c>
      <c r="E163" s="31">
        <f>MAX('текущее состояние'!E163,'текущее состояние'!N163)</f>
        <v>6</v>
      </c>
      <c r="F163" s="11">
        <f>MAX('текущее состояние'!F163,'текущее состояние'!O163)</f>
        <v>0</v>
      </c>
      <c r="G163" s="11"/>
      <c r="H163" s="11">
        <f>MAX('текущее состояние'!I163,'текущее состояние'!P163)</f>
        <v>1</v>
      </c>
      <c r="I163" s="37">
        <f>MAX('текущее состояние'!J163,'текущее состояние'!Q163)</f>
        <v>0</v>
      </c>
      <c r="J163" s="54"/>
      <c r="K163" s="55">
        <f aca="true" t="shared" si="17" ref="K163:K174">SUM(C163,D163,E163,F163,H163,H163,I163,I163)</f>
        <v>14</v>
      </c>
      <c r="L163" s="55" t="str">
        <f aca="true" t="shared" si="18" ref="L163:L174">IF((K163=""),"",IF((K163=0),"н/я",IF((M163&gt;1),IF((K163&gt;14),"отл","хор"),IF((M163=1),IF((K163&gt;8),"уд","неуд"),"неуд"))))</f>
        <v>уд</v>
      </c>
      <c r="M163" s="35">
        <f aca="true" t="shared" si="19" ref="M163:M174">(((((C163&gt;4)+(D163&gt;4))+(E163&gt;4))+(F163&gt;4))+(H163&gt;4))+(I163&gt;4)</f>
        <v>1</v>
      </c>
    </row>
    <row r="164" spans="1:13" ht="12.75" customHeight="1">
      <c r="A164" s="11">
        <v>2</v>
      </c>
      <c r="B164" s="34" t="s">
        <v>178</v>
      </c>
      <c r="C164" s="31">
        <f>MAX('текущее состояние'!C164,'текущее состояние'!L164)</f>
        <v>6</v>
      </c>
      <c r="D164" s="11">
        <f>MAX('текущее состояние'!D164,'текущее состояние'!M164)</f>
        <v>4</v>
      </c>
      <c r="E164" s="31">
        <f>MAX('текущее состояние'!E164,'текущее состояние'!N164)</f>
        <v>6</v>
      </c>
      <c r="F164" s="31">
        <f>MAX('текущее состояние'!F164,'текущее состояние'!O164)</f>
        <v>6</v>
      </c>
      <c r="G164" s="11"/>
      <c r="H164" s="11">
        <f>MAX('текущее состояние'!I164,'текущее состояние'!P164)</f>
        <v>1</v>
      </c>
      <c r="I164" s="37">
        <f>MAX('текущее состояние'!J164,'текущее состояние'!Q164)</f>
        <v>6</v>
      </c>
      <c r="J164" s="54"/>
      <c r="K164" s="55">
        <f t="shared" si="17"/>
        <v>36</v>
      </c>
      <c r="L164" s="55" t="str">
        <f t="shared" si="18"/>
        <v>отл</v>
      </c>
      <c r="M164" s="35">
        <f t="shared" si="19"/>
        <v>4</v>
      </c>
    </row>
    <row r="165" spans="1:13" ht="12.75" customHeight="1">
      <c r="A165" s="11">
        <v>3</v>
      </c>
      <c r="B165" s="34" t="s">
        <v>179</v>
      </c>
      <c r="C165" s="11">
        <f>MAX('текущее состояние'!C165,'текущее состояние'!L165)</f>
        <v>2</v>
      </c>
      <c r="D165" s="11">
        <f>MAX('текущее состояние'!D165,'текущее состояние'!M165)</f>
        <v>0</v>
      </c>
      <c r="E165" s="11">
        <f>MAX('текущее состояние'!E165,'текущее состояние'!N165)</f>
        <v>1</v>
      </c>
      <c r="F165" s="11">
        <f>MAX('текущее состояние'!F165,'текущее состояние'!O165)</f>
        <v>0</v>
      </c>
      <c r="G165" s="11"/>
      <c r="H165" s="11">
        <f>MAX('текущее состояние'!I165,'текущее состояние'!P165)</f>
        <v>0</v>
      </c>
      <c r="I165" s="37">
        <f>MAX('текущее состояние'!J165,'текущее состояние'!Q165)</f>
        <v>4</v>
      </c>
      <c r="J165" s="54"/>
      <c r="K165" s="55">
        <f t="shared" si="17"/>
        <v>11</v>
      </c>
      <c r="L165" s="55" t="str">
        <f t="shared" si="18"/>
        <v>неуд</v>
      </c>
      <c r="M165" s="35">
        <f t="shared" si="19"/>
        <v>0</v>
      </c>
    </row>
    <row r="166" spans="1:13" ht="12.75" customHeight="1">
      <c r="A166" s="11">
        <v>4</v>
      </c>
      <c r="B166" s="34" t="s">
        <v>180</v>
      </c>
      <c r="C166" s="11">
        <f>MAX('текущее состояние'!C166,'текущее состояние'!L166)</f>
        <v>0</v>
      </c>
      <c r="D166" s="11">
        <f>MAX('текущее состояние'!D166,'текущее состояние'!M166)</f>
        <v>0</v>
      </c>
      <c r="E166" s="11">
        <f>MAX('текущее состояние'!E166,'текущее состояние'!N166)</f>
        <v>0</v>
      </c>
      <c r="F166" s="11">
        <f>MAX('текущее состояние'!F166,'текущее состояние'!O166)</f>
        <v>0</v>
      </c>
      <c r="G166" s="11"/>
      <c r="H166" s="11">
        <f>MAX('текущее состояние'!I166,'текущее состояние'!P166)</f>
        <v>0</v>
      </c>
      <c r="I166" s="37">
        <f>MAX('текущее состояние'!J166,'текущее состояние'!Q166)</f>
        <v>0</v>
      </c>
      <c r="J166" s="54"/>
      <c r="K166" s="55">
        <f t="shared" si="17"/>
        <v>0</v>
      </c>
      <c r="L166" s="55" t="str">
        <f t="shared" si="18"/>
        <v>н/я</v>
      </c>
      <c r="M166" s="35">
        <f t="shared" si="19"/>
        <v>0</v>
      </c>
    </row>
    <row r="167" spans="1:13" ht="12.75" customHeight="1">
      <c r="A167" s="11">
        <v>5</v>
      </c>
      <c r="B167" s="34" t="s">
        <v>181</v>
      </c>
      <c r="C167" s="11">
        <f>MAX('текущее состояние'!C167,'текущее состояние'!L167)</f>
        <v>4</v>
      </c>
      <c r="D167" s="11">
        <f>MAX('текущее состояние'!D167,'текущее состояние'!M167)</f>
        <v>0</v>
      </c>
      <c r="E167" s="11">
        <f>MAX('текущее состояние'!E167,'текущее состояние'!N167)</f>
        <v>2</v>
      </c>
      <c r="F167" s="11">
        <f>MAX('текущее состояние'!F167,'текущее состояние'!O167)</f>
        <v>0</v>
      </c>
      <c r="G167" s="11"/>
      <c r="H167" s="11">
        <f>MAX('текущее состояние'!I167,'текущее состояние'!P167)</f>
        <v>0</v>
      </c>
      <c r="I167" s="37">
        <f>MAX('текущее состояние'!J167,'текущее состояние'!Q167)</f>
        <v>0</v>
      </c>
      <c r="J167" s="54"/>
      <c r="K167" s="55">
        <f t="shared" si="17"/>
        <v>6</v>
      </c>
      <c r="L167" s="55" t="str">
        <f t="shared" si="18"/>
        <v>неуд</v>
      </c>
      <c r="M167" s="35">
        <f t="shared" si="19"/>
        <v>0</v>
      </c>
    </row>
    <row r="168" spans="1:13" ht="12.75" customHeight="1">
      <c r="A168" s="11">
        <v>6</v>
      </c>
      <c r="B168" s="34" t="s">
        <v>182</v>
      </c>
      <c r="C168" s="31">
        <f>MAX('текущее состояние'!C168,'текущее состояние'!L168)</f>
        <v>5</v>
      </c>
      <c r="D168" s="11">
        <f>MAX('текущее состояние'!D168,'текущее состояние'!M168)</f>
        <v>2</v>
      </c>
      <c r="E168" s="31">
        <f>MAX('текущее состояние'!E168,'текущее состояние'!N168)</f>
        <v>6</v>
      </c>
      <c r="F168" s="11">
        <f>MAX('текущее состояние'!F168,'текущее состояние'!O168)</f>
        <v>0</v>
      </c>
      <c r="G168" s="11"/>
      <c r="H168" s="11">
        <f>MAX('текущее состояние'!I168,'текущее состояние'!P168)</f>
        <v>1</v>
      </c>
      <c r="I168" s="37">
        <f>MAX('текущее состояние'!J168,'текущее состояние'!Q168)</f>
        <v>0</v>
      </c>
      <c r="J168" s="54"/>
      <c r="K168" s="55">
        <f t="shared" si="17"/>
        <v>15</v>
      </c>
      <c r="L168" s="55" t="str">
        <f t="shared" si="18"/>
        <v>отл</v>
      </c>
      <c r="M168" s="35">
        <f t="shared" si="19"/>
        <v>2</v>
      </c>
    </row>
    <row r="169" spans="1:13" ht="12.75" customHeight="1">
      <c r="A169" s="11">
        <v>7</v>
      </c>
      <c r="B169" s="34" t="s">
        <v>183</v>
      </c>
      <c r="C169" s="11">
        <f>MAX('текущее состояние'!C169,'текущее состояние'!L169)</f>
        <v>0</v>
      </c>
      <c r="D169" s="11">
        <f>MAX('текущее состояние'!D169,'текущее состояние'!M169)</f>
        <v>0</v>
      </c>
      <c r="E169" s="11">
        <f>MAX('текущее состояние'!E169,'текущее состояние'!N169)</f>
        <v>0</v>
      </c>
      <c r="F169" s="11">
        <f>MAX('текущее состояние'!F169,'текущее состояние'!O169)</f>
        <v>0</v>
      </c>
      <c r="G169" s="11"/>
      <c r="H169" s="11">
        <f>MAX('текущее состояние'!I169,'текущее состояние'!P169)</f>
        <v>0</v>
      </c>
      <c r="I169" s="37">
        <f>MAX('текущее состояние'!J169,'текущее состояние'!Q169)</f>
        <v>0</v>
      </c>
      <c r="J169" s="54"/>
      <c r="K169" s="55">
        <f t="shared" si="17"/>
        <v>0</v>
      </c>
      <c r="L169" s="55" t="str">
        <f t="shared" si="18"/>
        <v>н/я</v>
      </c>
      <c r="M169" s="35">
        <f t="shared" si="19"/>
        <v>0</v>
      </c>
    </row>
    <row r="170" spans="1:13" ht="12.75" customHeight="1">
      <c r="A170" s="11">
        <v>8</v>
      </c>
      <c r="B170" s="34" t="s">
        <v>184</v>
      </c>
      <c r="C170" s="11">
        <f>MAX('текущее состояние'!C170,'текущее состояние'!L170)</f>
        <v>0</v>
      </c>
      <c r="D170" s="11">
        <f>MAX('текущее состояние'!D170,'текущее состояние'!M170)</f>
        <v>0</v>
      </c>
      <c r="E170" s="11">
        <f>MAX('текущее состояние'!E170,'текущее состояние'!N170)</f>
        <v>0</v>
      </c>
      <c r="F170" s="11">
        <f>MAX('текущее состояние'!F170,'текущее состояние'!O170)</f>
        <v>0</v>
      </c>
      <c r="G170" s="11"/>
      <c r="H170" s="11">
        <f>MAX('текущее состояние'!I170,'текущее состояние'!P170)</f>
        <v>0</v>
      </c>
      <c r="I170" s="37">
        <f>MAX('текущее состояние'!J170,'текущее состояние'!Q170)</f>
        <v>0</v>
      </c>
      <c r="J170" s="54"/>
      <c r="K170" s="55">
        <f t="shared" si="17"/>
        <v>0</v>
      </c>
      <c r="L170" s="55" t="str">
        <f t="shared" si="18"/>
        <v>н/я</v>
      </c>
      <c r="M170" s="35">
        <f t="shared" si="19"/>
        <v>0</v>
      </c>
    </row>
    <row r="171" spans="1:13" ht="12.75" customHeight="1">
      <c r="A171" s="11">
        <v>9</v>
      </c>
      <c r="B171" s="34" t="s">
        <v>185</v>
      </c>
      <c r="C171" s="11">
        <f>MAX('текущее состояние'!C171,'текущее состояние'!L171)</f>
        <v>2</v>
      </c>
      <c r="D171" s="11">
        <f>MAX('текущее состояние'!D171,'текущее состояние'!M171)</f>
        <v>0</v>
      </c>
      <c r="E171" s="11">
        <f>MAX('текущее состояние'!E171,'текущее состояние'!N171)</f>
        <v>0</v>
      </c>
      <c r="F171" s="11">
        <f>MAX('текущее состояние'!F171,'текущее состояние'!O171)</f>
        <v>0</v>
      </c>
      <c r="G171" s="11"/>
      <c r="H171" s="11">
        <f>MAX('текущее состояние'!I171,'текущее состояние'!P171)</f>
        <v>0</v>
      </c>
      <c r="I171" s="37">
        <f>MAX('текущее состояние'!J171,'текущее состояние'!Q171)</f>
        <v>0</v>
      </c>
      <c r="J171" s="54"/>
      <c r="K171" s="55">
        <f t="shared" si="17"/>
        <v>2</v>
      </c>
      <c r="L171" s="55" t="str">
        <f t="shared" si="18"/>
        <v>неуд</v>
      </c>
      <c r="M171" s="35">
        <f t="shared" si="19"/>
        <v>0</v>
      </c>
    </row>
    <row r="172" spans="1:13" ht="12.75" customHeight="1">
      <c r="A172" s="11">
        <v>10</v>
      </c>
      <c r="B172" s="34" t="s">
        <v>186</v>
      </c>
      <c r="C172" s="11">
        <f>MAX('текущее состояние'!C172,'текущее состояние'!L172)</f>
        <v>0</v>
      </c>
      <c r="D172" s="11">
        <f>MAX('текущее состояние'!D172,'текущее состояние'!M172)</f>
        <v>0</v>
      </c>
      <c r="E172" s="11">
        <f>MAX('текущее состояние'!E172,'текущее состояние'!N172)</f>
        <v>0</v>
      </c>
      <c r="F172" s="11">
        <f>MAX('текущее состояние'!F172,'текущее состояние'!O172)</f>
        <v>0</v>
      </c>
      <c r="G172" s="11"/>
      <c r="H172" s="11">
        <f>MAX('текущее состояние'!I172,'текущее состояние'!P172)</f>
        <v>0</v>
      </c>
      <c r="I172" s="37">
        <f>MAX('текущее состояние'!J172,'текущее состояние'!Q172)</f>
        <v>0</v>
      </c>
      <c r="J172" s="54"/>
      <c r="K172" s="55">
        <f t="shared" si="17"/>
        <v>0</v>
      </c>
      <c r="L172" s="55" t="str">
        <f t="shared" si="18"/>
        <v>н/я</v>
      </c>
      <c r="M172" s="35">
        <f t="shared" si="19"/>
        <v>0</v>
      </c>
    </row>
    <row r="173" spans="1:13" ht="12.75" customHeight="1">
      <c r="A173" s="11">
        <v>11</v>
      </c>
      <c r="B173" s="34" t="s">
        <v>187</v>
      </c>
      <c r="C173" s="11">
        <f>MAX('текущее состояние'!C173,'текущее состояние'!L173)</f>
        <v>4</v>
      </c>
      <c r="D173" s="11">
        <f>MAX('текущее состояние'!D173,'текущее состояние'!M173)</f>
        <v>0</v>
      </c>
      <c r="E173" s="11">
        <f>MAX('текущее состояние'!E173,'текущее состояние'!N173)</f>
        <v>1</v>
      </c>
      <c r="F173" s="11">
        <f>MAX('текущее состояние'!F173,'текущее состояние'!O173)</f>
        <v>4</v>
      </c>
      <c r="G173" s="11"/>
      <c r="H173" s="11">
        <f>MAX('текущее состояние'!I173,'текущее состояние'!P173)</f>
        <v>0</v>
      </c>
      <c r="I173" s="37">
        <f>MAX('текущее состояние'!J173,'текущее состояние'!Q173)</f>
        <v>4</v>
      </c>
      <c r="J173" s="54"/>
      <c r="K173" s="55">
        <f t="shared" si="17"/>
        <v>17</v>
      </c>
      <c r="L173" s="55" t="str">
        <f t="shared" si="18"/>
        <v>неуд</v>
      </c>
      <c r="M173" s="35">
        <f t="shared" si="19"/>
        <v>0</v>
      </c>
    </row>
    <row r="174" spans="1:13" ht="12.75" customHeight="1">
      <c r="A174" s="11">
        <v>12</v>
      </c>
      <c r="B174" s="34" t="s">
        <v>188</v>
      </c>
      <c r="C174" s="11">
        <f>MAX('текущее состояние'!C174,'текущее состояние'!L174)</f>
        <v>0</v>
      </c>
      <c r="D174" s="11">
        <f>MAX('текущее состояние'!D174,'текущее состояние'!M174)</f>
        <v>0</v>
      </c>
      <c r="E174" s="11">
        <f>MAX('текущее состояние'!E174,'текущее состояние'!N174)</f>
        <v>0</v>
      </c>
      <c r="F174" s="11">
        <f>MAX('текущее состояние'!F174,'текущее состояние'!O174)</f>
        <v>0</v>
      </c>
      <c r="G174" s="11"/>
      <c r="H174" s="11">
        <f>MAX('текущее состояние'!I174,'текущее состояние'!P174)</f>
        <v>0</v>
      </c>
      <c r="I174" s="37">
        <f>MAX('текущее состояние'!J174,'текущее состояние'!Q174)</f>
        <v>0</v>
      </c>
      <c r="J174" s="54"/>
      <c r="K174" s="55">
        <f t="shared" si="17"/>
        <v>0</v>
      </c>
      <c r="L174" s="55" t="str">
        <f t="shared" si="18"/>
        <v>н/я</v>
      </c>
      <c r="M174" s="35">
        <f t="shared" si="19"/>
        <v>0</v>
      </c>
    </row>
    <row r="175" spans="1:13" ht="12.75" customHeight="1">
      <c r="A175" s="11"/>
      <c r="B175" s="34"/>
      <c r="C175" s="11"/>
      <c r="D175" s="11"/>
      <c r="E175" s="11"/>
      <c r="F175" s="11"/>
      <c r="G175" s="11"/>
      <c r="H175" s="11"/>
      <c r="I175" s="37"/>
      <c r="J175" s="54"/>
      <c r="K175" s="55"/>
      <c r="L175" s="55">
        <f>IF((K175=""),"",IF((K175&gt;34),"отл",IF((K175&gt;25),"хор",IF((K175&gt;16),"уд",IF((K175=0),"н/я","неуд")))))</f>
      </c>
      <c r="M175" s="35">
        <f>IF((L175=""),"",((((((C175&gt;4)+(D175&gt;4))+(E175&gt;4))+(F175&gt;4))+(H175&gt;4))+(I175&gt;4)))</f>
      </c>
    </row>
    <row r="176" spans="1:13" ht="12.75" customHeight="1">
      <c r="A176" s="80" t="s">
        <v>189</v>
      </c>
      <c r="B176" s="81"/>
      <c r="C176" s="81"/>
      <c r="D176" s="81"/>
      <c r="E176" s="81"/>
      <c r="F176" s="81"/>
      <c r="G176" s="82"/>
      <c r="H176" s="11"/>
      <c r="I176" s="37"/>
      <c r="J176" s="54"/>
      <c r="K176" s="55"/>
      <c r="L176" s="55">
        <f>IF((K176=""),"",IF((K176&gt;34),"отл",IF((K176&gt;25),"хор",IF((K176&gt;16),"уд",IF((K176=0),"н/я","неуд")))))</f>
      </c>
      <c r="M176" s="35">
        <f>IF((L176=""),"",((((((C176&gt;4)+(D176&gt;4))+(E176&gt;4))+(F176&gt;4))+(H176&gt;4))+(I176&gt;4)))</f>
      </c>
    </row>
    <row r="177" spans="1:13" ht="12.75" customHeight="1">
      <c r="A177" s="10" t="s">
        <v>5</v>
      </c>
      <c r="B177" s="9" t="s">
        <v>6</v>
      </c>
      <c r="C177" s="10" t="s">
        <v>7</v>
      </c>
      <c r="D177" s="10" t="s">
        <v>8</v>
      </c>
      <c r="E177" s="10" t="s">
        <v>9</v>
      </c>
      <c r="F177" s="10" t="s">
        <v>10</v>
      </c>
      <c r="G177" s="11"/>
      <c r="H177" s="11"/>
      <c r="I177" s="37"/>
      <c r="J177" s="54"/>
      <c r="K177" s="55"/>
      <c r="L177" s="55">
        <f>IF((K177=""),"",IF((K177&gt;34),"отл",IF((K177&gt;25),"хор",IF((K177&gt;16),"уд",IF((K177=0),"н/я","неуд")))))</f>
      </c>
      <c r="M177" s="35">
        <f>IF((L177=""),"",((((((C177&gt;4)+(D177&gt;4))+(E177&gt;4))+(F177&gt;4))+(H177&gt;4))+(I177&gt;4)))</f>
      </c>
    </row>
    <row r="178" spans="1:13" ht="12.75" customHeight="1">
      <c r="A178" s="11">
        <v>1</v>
      </c>
      <c r="B178" s="34" t="s">
        <v>190</v>
      </c>
      <c r="C178" s="11">
        <f>MAX('текущее состояние'!C178,'текущее состояние'!L178)</f>
        <v>1</v>
      </c>
      <c r="D178" s="11">
        <f>MAX('текущее состояние'!D178,'текущее состояние'!M178)</f>
        <v>0</v>
      </c>
      <c r="E178" s="11">
        <f>MAX('текущее состояние'!E178,'текущее состояние'!N178)</f>
        <v>0</v>
      </c>
      <c r="F178" s="11">
        <f>MAX('текущее состояние'!F178,'текущее состояние'!O178)</f>
        <v>0</v>
      </c>
      <c r="G178" s="11"/>
      <c r="H178" s="11">
        <f>MAX('текущее состояние'!I178,'текущее состояние'!P178)</f>
        <v>0</v>
      </c>
      <c r="I178" s="37">
        <f>MAX('текущее состояние'!J178,'текущее состояние'!Q178)</f>
        <v>0</v>
      </c>
      <c r="J178" s="54"/>
      <c r="K178" s="55">
        <f aca="true" t="shared" si="20" ref="K178:K189">SUM(C178,D178,E178,F178,H178,H178,I178,I178)</f>
        <v>1</v>
      </c>
      <c r="L178" s="55" t="str">
        <f aca="true" t="shared" si="21" ref="L178:L189">IF((K178=""),"",IF((K178=0),"н/я",IF((M178&gt;1),IF((K178&gt;14),"отл","хор"),IF((M178=1),IF((K178&gt;8),"уд","неуд"),"неуд"))))</f>
        <v>неуд</v>
      </c>
      <c r="M178" s="35">
        <f aca="true" t="shared" si="22" ref="M178:M189">(((((C178&gt;4)+(D178&gt;4))+(E178&gt;4))+(F178&gt;4))+(H178&gt;4))+(I178&gt;4)</f>
        <v>0</v>
      </c>
    </row>
    <row r="179" spans="1:13" ht="12.75" customHeight="1">
      <c r="A179" s="11">
        <v>2</v>
      </c>
      <c r="B179" s="34" t="s">
        <v>191</v>
      </c>
      <c r="C179" s="11">
        <f>MAX('текущее состояние'!C179,'текущее состояние'!L179)</f>
        <v>0</v>
      </c>
      <c r="D179" s="11">
        <f>MAX('текущее состояние'!D179,'текущее состояние'!M179)</f>
        <v>0</v>
      </c>
      <c r="E179" s="11">
        <f>MAX('текущее состояние'!E179,'текущее состояние'!N179)</f>
        <v>0</v>
      </c>
      <c r="F179" s="11">
        <f>MAX('текущее состояние'!F179,'текущее состояние'!O179)</f>
        <v>0</v>
      </c>
      <c r="G179" s="11"/>
      <c r="H179" s="11">
        <f>MAX('текущее состояние'!I179,'текущее состояние'!P179)</f>
        <v>0</v>
      </c>
      <c r="I179" s="37">
        <f>MAX('текущее состояние'!J179,'текущее состояние'!Q179)</f>
        <v>0</v>
      </c>
      <c r="J179" s="54"/>
      <c r="K179" s="55">
        <f t="shared" si="20"/>
        <v>0</v>
      </c>
      <c r="L179" s="55" t="str">
        <f t="shared" si="21"/>
        <v>н/я</v>
      </c>
      <c r="M179" s="35">
        <f t="shared" si="22"/>
        <v>0</v>
      </c>
    </row>
    <row r="180" spans="1:13" ht="12.75" customHeight="1">
      <c r="A180" s="11">
        <v>3</v>
      </c>
      <c r="B180" s="34" t="s">
        <v>192</v>
      </c>
      <c r="C180" s="11">
        <f>MAX('текущее состояние'!C180,'текущее состояние'!L180)</f>
        <v>0</v>
      </c>
      <c r="D180" s="11">
        <f>MAX('текущее состояние'!D180,'текущее состояние'!M180)</f>
        <v>0</v>
      </c>
      <c r="E180" s="11">
        <f>MAX('текущее состояние'!E180,'текущее состояние'!N180)</f>
        <v>0</v>
      </c>
      <c r="F180" s="11">
        <f>MAX('текущее состояние'!F180,'текущее состояние'!O180)</f>
        <v>0</v>
      </c>
      <c r="G180" s="11"/>
      <c r="H180" s="11">
        <f>MAX('текущее состояние'!I180,'текущее состояние'!P180)</f>
        <v>0</v>
      </c>
      <c r="I180" s="37">
        <f>MAX('текущее состояние'!J180,'текущее состояние'!Q180)</f>
        <v>0</v>
      </c>
      <c r="J180" s="54"/>
      <c r="K180" s="55">
        <f t="shared" si="20"/>
        <v>0</v>
      </c>
      <c r="L180" s="55" t="str">
        <f t="shared" si="21"/>
        <v>н/я</v>
      </c>
      <c r="M180" s="35">
        <f t="shared" si="22"/>
        <v>0</v>
      </c>
    </row>
    <row r="181" spans="1:13" ht="12.75" customHeight="1">
      <c r="A181" s="11">
        <v>4</v>
      </c>
      <c r="B181" s="34" t="s">
        <v>193</v>
      </c>
      <c r="C181" s="11">
        <f>MAX('текущее состояние'!C181,'текущее состояние'!L181)</f>
        <v>2</v>
      </c>
      <c r="D181" s="11">
        <f>MAX('текущее состояние'!D181,'текущее состояние'!M181)</f>
        <v>0</v>
      </c>
      <c r="E181" s="11">
        <f>MAX('текущее состояние'!E181,'текущее состояние'!N181)</f>
        <v>0</v>
      </c>
      <c r="F181" s="11">
        <f>MAX('текущее состояние'!F181,'текущее состояние'!O181)</f>
        <v>0</v>
      </c>
      <c r="G181" s="11"/>
      <c r="H181" s="11">
        <f>MAX('текущее состояние'!I181,'текущее состояние'!P181)</f>
        <v>0</v>
      </c>
      <c r="I181" s="37">
        <f>MAX('текущее состояние'!J181,'текущее состояние'!Q181)</f>
        <v>0</v>
      </c>
      <c r="J181" s="54"/>
      <c r="K181" s="55">
        <f t="shared" si="20"/>
        <v>2</v>
      </c>
      <c r="L181" s="55" t="str">
        <f t="shared" si="21"/>
        <v>неуд</v>
      </c>
      <c r="M181" s="35">
        <f t="shared" si="22"/>
        <v>0</v>
      </c>
    </row>
    <row r="182" spans="1:13" ht="12.75" customHeight="1">
      <c r="A182" s="11">
        <v>5</v>
      </c>
      <c r="B182" s="34" t="s">
        <v>194</v>
      </c>
      <c r="C182" s="11">
        <f>MAX('текущее состояние'!C182,'текущее состояние'!L182)</f>
        <v>0</v>
      </c>
      <c r="D182" s="11">
        <f>MAX('текущее состояние'!D182,'текущее состояние'!M182)</f>
        <v>0</v>
      </c>
      <c r="E182" s="11">
        <f>MAX('текущее состояние'!E182,'текущее состояние'!N182)</f>
        <v>0</v>
      </c>
      <c r="F182" s="11">
        <f>MAX('текущее состояние'!F182,'текущее состояние'!O182)</f>
        <v>0</v>
      </c>
      <c r="G182" s="11"/>
      <c r="H182" s="11">
        <f>MAX('текущее состояние'!I182,'текущее состояние'!P182)</f>
        <v>0</v>
      </c>
      <c r="I182" s="37">
        <f>MAX('текущее состояние'!J182,'текущее состояние'!Q182)</f>
        <v>0</v>
      </c>
      <c r="J182" s="54"/>
      <c r="K182" s="55">
        <f t="shared" si="20"/>
        <v>0</v>
      </c>
      <c r="L182" s="55" t="str">
        <f t="shared" si="21"/>
        <v>н/я</v>
      </c>
      <c r="M182" s="35">
        <f t="shared" si="22"/>
        <v>0</v>
      </c>
    </row>
    <row r="183" spans="1:13" ht="12.75" customHeight="1">
      <c r="A183" s="11">
        <v>6</v>
      </c>
      <c r="B183" s="34" t="s">
        <v>195</v>
      </c>
      <c r="C183" s="11">
        <f>MAX('текущее состояние'!C183,'текущее состояние'!L183)</f>
        <v>0</v>
      </c>
      <c r="D183" s="11">
        <f>MAX('текущее состояние'!D183,'текущее состояние'!M183)</f>
        <v>0</v>
      </c>
      <c r="E183" s="11">
        <f>MAX('текущее состояние'!E183,'текущее состояние'!N183)</f>
        <v>1</v>
      </c>
      <c r="F183" s="11">
        <f>MAX('текущее состояние'!F183,'текущее состояние'!O183)</f>
        <v>0</v>
      </c>
      <c r="G183" s="11"/>
      <c r="H183" s="11">
        <f>MAX('текущее состояние'!I183,'текущее состояние'!P183)</f>
        <v>0</v>
      </c>
      <c r="I183" s="37">
        <f>MAX('текущее состояние'!J183,'текущее состояние'!Q183)</f>
        <v>0</v>
      </c>
      <c r="J183" s="54"/>
      <c r="K183" s="55">
        <f t="shared" si="20"/>
        <v>1</v>
      </c>
      <c r="L183" s="55" t="str">
        <f t="shared" si="21"/>
        <v>неуд</v>
      </c>
      <c r="M183" s="35">
        <f t="shared" si="22"/>
        <v>0</v>
      </c>
    </row>
    <row r="184" spans="1:13" ht="12.75" customHeight="1">
      <c r="A184" s="11">
        <v>7</v>
      </c>
      <c r="B184" s="34" t="s">
        <v>196</v>
      </c>
      <c r="C184" s="11">
        <f>MAX('текущее состояние'!C184,'текущее состояние'!L184)</f>
        <v>2</v>
      </c>
      <c r="D184" s="11">
        <f>MAX('текущее состояние'!D184,'текущее состояние'!M184)</f>
        <v>0</v>
      </c>
      <c r="E184" s="11">
        <f>MAX('текущее состояние'!E184,'текущее состояние'!N184)</f>
        <v>0</v>
      </c>
      <c r="F184" s="31">
        <f>MAX('текущее состояние'!F184,'текущее состояние'!O184)</f>
        <v>6</v>
      </c>
      <c r="G184" s="11"/>
      <c r="H184" s="11">
        <f>MAX('текущее состояние'!I184,'текущее состояние'!P184)</f>
        <v>0</v>
      </c>
      <c r="I184" s="37">
        <f>MAX('текущее состояние'!J184,'текущее состояние'!Q184)</f>
        <v>0</v>
      </c>
      <c r="J184" s="54"/>
      <c r="K184" s="55">
        <f t="shared" si="20"/>
        <v>8</v>
      </c>
      <c r="L184" s="55" t="str">
        <f t="shared" si="21"/>
        <v>неуд</v>
      </c>
      <c r="M184" s="35">
        <f t="shared" si="22"/>
        <v>1</v>
      </c>
    </row>
    <row r="185" spans="1:13" ht="12.75" customHeight="1">
      <c r="A185" s="11">
        <v>8</v>
      </c>
      <c r="B185" s="34" t="s">
        <v>197</v>
      </c>
      <c r="C185" s="11">
        <f>MAX('текущее состояние'!C185,'текущее состояние'!L185)</f>
        <v>0</v>
      </c>
      <c r="D185" s="11">
        <f>MAX('текущее состояние'!D185,'текущее состояние'!M185)</f>
        <v>0</v>
      </c>
      <c r="E185" s="11">
        <f>MAX('текущее состояние'!E185,'текущее состояние'!N185)</f>
        <v>0</v>
      </c>
      <c r="F185" s="11">
        <f>MAX('текущее состояние'!F185,'текущее состояние'!O185)</f>
        <v>0</v>
      </c>
      <c r="G185" s="11"/>
      <c r="H185" s="11">
        <f>MAX('текущее состояние'!I185,'текущее состояние'!P185)</f>
        <v>0</v>
      </c>
      <c r="I185" s="37">
        <f>MAX('текущее состояние'!J185,'текущее состояние'!Q185)</f>
        <v>0</v>
      </c>
      <c r="J185" s="54"/>
      <c r="K185" s="55">
        <f t="shared" si="20"/>
        <v>0</v>
      </c>
      <c r="L185" s="55" t="str">
        <f t="shared" si="21"/>
        <v>н/я</v>
      </c>
      <c r="M185" s="35">
        <f t="shared" si="22"/>
        <v>0</v>
      </c>
    </row>
    <row r="186" spans="1:13" ht="12.75" customHeight="1">
      <c r="A186" s="11">
        <v>9</v>
      </c>
      <c r="B186" s="34" t="s">
        <v>198</v>
      </c>
      <c r="C186" s="11">
        <f>MAX('текущее состояние'!C186,'текущее состояние'!L186)</f>
        <v>0</v>
      </c>
      <c r="D186" s="11">
        <f>MAX('текущее состояние'!D186,'текущее состояние'!M186)</f>
        <v>0</v>
      </c>
      <c r="E186" s="11">
        <f>MAX('текущее состояние'!E186,'текущее состояние'!N186)</f>
        <v>0</v>
      </c>
      <c r="F186" s="11">
        <f>MAX('текущее состояние'!F186,'текущее состояние'!O186)</f>
        <v>0</v>
      </c>
      <c r="G186" s="11"/>
      <c r="H186" s="11">
        <f>MAX('текущее состояние'!I186,'текущее состояние'!P186)</f>
        <v>0</v>
      </c>
      <c r="I186" s="37">
        <f>MAX('текущее состояние'!J186,'текущее состояние'!Q186)</f>
        <v>0</v>
      </c>
      <c r="J186" s="54"/>
      <c r="K186" s="55">
        <f t="shared" si="20"/>
        <v>0</v>
      </c>
      <c r="L186" s="55" t="str">
        <f t="shared" si="21"/>
        <v>н/я</v>
      </c>
      <c r="M186" s="35">
        <f t="shared" si="22"/>
        <v>0</v>
      </c>
    </row>
    <row r="187" spans="1:13" ht="12.75" customHeight="1">
      <c r="A187" s="11">
        <v>10</v>
      </c>
      <c r="B187" s="34" t="s">
        <v>199</v>
      </c>
      <c r="C187" s="11">
        <f>MAX('текущее состояние'!C187,'текущее состояние'!L187)</f>
        <v>0</v>
      </c>
      <c r="D187" s="11">
        <f>MAX('текущее состояние'!D187,'текущее состояние'!M187)</f>
        <v>2</v>
      </c>
      <c r="E187" s="11">
        <f>MAX('текущее состояние'!E187,'текущее состояние'!N187)</f>
        <v>0</v>
      </c>
      <c r="F187" s="11">
        <f>MAX('текущее состояние'!F187,'текущее состояние'!O187)</f>
        <v>0</v>
      </c>
      <c r="G187" s="11"/>
      <c r="H187" s="11">
        <f>MAX('текущее состояние'!I187,'текущее состояние'!P187)</f>
        <v>0</v>
      </c>
      <c r="I187" s="37">
        <f>MAX('текущее состояние'!J187,'текущее состояние'!Q187)</f>
        <v>0</v>
      </c>
      <c r="J187" s="54"/>
      <c r="K187" s="55">
        <f t="shared" si="20"/>
        <v>2</v>
      </c>
      <c r="L187" s="55" t="str">
        <f t="shared" si="21"/>
        <v>неуд</v>
      </c>
      <c r="M187" s="35">
        <f t="shared" si="22"/>
        <v>0</v>
      </c>
    </row>
    <row r="188" spans="1:13" ht="12.75" customHeight="1">
      <c r="A188" s="11">
        <v>11</v>
      </c>
      <c r="B188" s="34" t="s">
        <v>200</v>
      </c>
      <c r="C188" s="11">
        <f>MAX('текущее состояние'!C188,'текущее состояние'!L188)</f>
        <v>0</v>
      </c>
      <c r="D188" s="11">
        <f>MAX('текущее состояние'!D188,'текущее состояние'!M188)</f>
        <v>0</v>
      </c>
      <c r="E188" s="11">
        <f>MAX('текущее состояние'!E188,'текущее состояние'!N188)</f>
        <v>0</v>
      </c>
      <c r="F188" s="11">
        <f>MAX('текущее состояние'!F188,'текущее состояние'!O188)</f>
        <v>0</v>
      </c>
      <c r="G188" s="11"/>
      <c r="H188" s="11">
        <f>MAX('текущее состояние'!I188,'текущее состояние'!P188)</f>
        <v>0</v>
      </c>
      <c r="I188" s="37">
        <f>MAX('текущее состояние'!J188,'текущее состояние'!Q188)</f>
        <v>0</v>
      </c>
      <c r="J188" s="54"/>
      <c r="K188" s="55">
        <f t="shared" si="20"/>
        <v>0</v>
      </c>
      <c r="L188" s="55" t="str">
        <f t="shared" si="21"/>
        <v>н/я</v>
      </c>
      <c r="M188" s="35">
        <f t="shared" si="22"/>
        <v>0</v>
      </c>
    </row>
    <row r="189" spans="1:13" ht="12.75" customHeight="1">
      <c r="A189" s="11">
        <v>12</v>
      </c>
      <c r="B189" s="34" t="s">
        <v>201</v>
      </c>
      <c r="C189" s="11">
        <f>MAX('текущее состояние'!C189,'текущее состояние'!L189)</f>
        <v>0</v>
      </c>
      <c r="D189" s="11">
        <f>MAX('текущее состояние'!D189,'текущее состояние'!M189)</f>
        <v>0</v>
      </c>
      <c r="E189" s="11">
        <f>MAX('текущее состояние'!E189,'текущее состояние'!N189)</f>
        <v>0</v>
      </c>
      <c r="F189" s="11">
        <f>MAX('текущее состояние'!F189,'текущее состояние'!O189)</f>
        <v>0</v>
      </c>
      <c r="G189" s="11"/>
      <c r="H189" s="11">
        <f>MAX('текущее состояние'!I189,'текущее состояние'!P189)</f>
        <v>0</v>
      </c>
      <c r="I189" s="37">
        <f>MAX('текущее состояние'!J189,'текущее состояние'!Q189)</f>
        <v>0</v>
      </c>
      <c r="J189" s="54"/>
      <c r="K189" s="55">
        <f t="shared" si="20"/>
        <v>0</v>
      </c>
      <c r="L189" s="55" t="str">
        <f t="shared" si="21"/>
        <v>н/я</v>
      </c>
      <c r="M189" s="35">
        <f t="shared" si="22"/>
        <v>0</v>
      </c>
    </row>
    <row r="190" spans="1:13" ht="12.75" customHeight="1">
      <c r="A190" s="56"/>
      <c r="B190" s="57"/>
      <c r="C190" s="56"/>
      <c r="D190" s="56"/>
      <c r="E190" s="56"/>
      <c r="F190" s="56"/>
      <c r="G190" s="56"/>
      <c r="H190" s="56"/>
      <c r="I190" s="56"/>
      <c r="J190" s="57"/>
      <c r="K190" s="56"/>
      <c r="L190" s="56"/>
      <c r="M190" s="58"/>
    </row>
    <row r="191" spans="1:13" ht="12.75" customHeight="1">
      <c r="A191" s="45"/>
      <c r="B191" s="46"/>
      <c r="C191" s="45"/>
      <c r="D191" s="45"/>
      <c r="E191" s="45"/>
      <c r="F191" s="45"/>
      <c r="G191" s="45"/>
      <c r="H191" s="45"/>
      <c r="I191" s="45"/>
      <c r="J191" s="46"/>
      <c r="K191" s="45"/>
      <c r="L191" s="45"/>
      <c r="M191" s="3"/>
    </row>
    <row r="192" spans="1:13" ht="12.75" customHeight="1">
      <c r="A192" s="45"/>
      <c r="B192" s="59" t="s">
        <v>203</v>
      </c>
      <c r="C192" s="45"/>
      <c r="D192" s="45">
        <f>COUNTIF(L:L,"отл")</f>
        <v>17</v>
      </c>
      <c r="E192" s="45"/>
      <c r="F192" s="45"/>
      <c r="G192" s="45"/>
      <c r="H192" s="45"/>
      <c r="I192" s="45"/>
      <c r="J192" s="46"/>
      <c r="K192" s="45"/>
      <c r="L192" s="45"/>
      <c r="M192" s="3"/>
    </row>
    <row r="193" spans="1:13" ht="12.75" customHeight="1">
      <c r="A193" s="45"/>
      <c r="B193" s="59" t="s">
        <v>204</v>
      </c>
      <c r="C193" s="45"/>
      <c r="D193" s="45">
        <f>COUNTIF(L:L,"хор")</f>
        <v>18</v>
      </c>
      <c r="E193" s="45"/>
      <c r="F193" s="45"/>
      <c r="G193" s="45"/>
      <c r="H193" s="45"/>
      <c r="I193" s="45"/>
      <c r="J193" s="46"/>
      <c r="K193" s="45"/>
      <c r="L193" s="45"/>
      <c r="M193" s="3"/>
    </row>
    <row r="194" spans="1:13" ht="12.75" customHeight="1">
      <c r="A194" s="45"/>
      <c r="B194" s="59" t="s">
        <v>205</v>
      </c>
      <c r="C194" s="45"/>
      <c r="D194" s="45">
        <f>COUNTIF(L:L,"уд")</f>
        <v>22</v>
      </c>
      <c r="E194" s="45"/>
      <c r="F194" s="45"/>
      <c r="G194" s="45"/>
      <c r="H194" s="45"/>
      <c r="I194" s="45"/>
      <c r="J194" s="46"/>
      <c r="K194" s="45"/>
      <c r="L194" s="45"/>
      <c r="M194" s="3"/>
    </row>
    <row r="195" spans="1:13" ht="12.75" customHeight="1">
      <c r="A195" s="45"/>
      <c r="B195" s="59" t="s">
        <v>206</v>
      </c>
      <c r="C195" s="45"/>
      <c r="D195" s="45">
        <f>COUNTIF(L:L,"неуд")</f>
        <v>49</v>
      </c>
      <c r="E195" s="45"/>
      <c r="F195" s="45"/>
      <c r="G195" s="45"/>
      <c r="H195" s="45"/>
      <c r="I195" s="45"/>
      <c r="J195" s="46"/>
      <c r="K195" s="45"/>
      <c r="L195" s="45"/>
      <c r="M195" s="3"/>
    </row>
    <row r="196" spans="1:13" ht="12.75" customHeight="1">
      <c r="A196" s="45"/>
      <c r="B196" s="59" t="s">
        <v>207</v>
      </c>
      <c r="C196" s="45"/>
      <c r="D196" s="45">
        <f>COUNTIF(L:L,"н/я")</f>
        <v>56</v>
      </c>
      <c r="E196" s="45"/>
      <c r="F196" s="45"/>
      <c r="G196" s="45"/>
      <c r="H196" s="45"/>
      <c r="I196" s="45"/>
      <c r="J196" s="46"/>
      <c r="K196" s="45"/>
      <c r="L196" s="45"/>
      <c r="M196" s="3"/>
    </row>
  </sheetData>
  <mergeCells count="9">
    <mergeCell ref="A176:G176"/>
    <mergeCell ref="A92:G92"/>
    <mergeCell ref="A114:G114"/>
    <mergeCell ref="A139:G139"/>
    <mergeCell ref="A161:G161"/>
    <mergeCell ref="A1:G1"/>
    <mergeCell ref="A22:G22"/>
    <mergeCell ref="A45:G45"/>
    <mergeCell ref="A72:G7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0"/>
  <sheetViews>
    <sheetView workbookViewId="0" topLeftCell="A1">
      <selection activeCell="A1" sqref="A1:G1"/>
    </sheetView>
  </sheetViews>
  <sheetFormatPr defaultColWidth="9.140625" defaultRowHeight="12.75"/>
  <cols>
    <col min="1" max="1" width="3.00390625" style="0" bestFit="1" customWidth="1"/>
    <col min="2" max="2" width="29.00390625" style="0" bestFit="1" customWidth="1"/>
    <col min="3" max="6" width="2.00390625" style="0" bestFit="1" customWidth="1"/>
    <col min="7" max="8" width="3.00390625" style="0" bestFit="1" customWidth="1"/>
    <col min="9" max="9" width="2.00390625" style="0" bestFit="1" customWidth="1"/>
    <col min="10" max="10" width="3.00390625" style="0" bestFit="1" customWidth="1"/>
    <col min="11" max="11" width="4.00390625" style="0" bestFit="1" customWidth="1"/>
    <col min="12" max="18" width="3.00390625" style="0" bestFit="1" customWidth="1"/>
    <col min="19" max="19" width="5.00390625" style="0" bestFit="1" customWidth="1"/>
    <col min="20" max="20" width="6.00390625" style="0" bestFit="1" customWidth="1"/>
    <col min="21" max="21" width="5.00390625" style="0" bestFit="1" customWidth="1"/>
    <col min="22" max="22" width="36.00390625" style="0" bestFit="1" customWidth="1"/>
  </cols>
  <sheetData>
    <row r="1" spans="1:22" ht="15" customHeight="1">
      <c r="A1" s="73" t="s">
        <v>0</v>
      </c>
      <c r="B1" s="73"/>
      <c r="C1" s="73"/>
      <c r="D1" s="73"/>
      <c r="E1" s="73"/>
      <c r="F1" s="73"/>
      <c r="G1" s="73"/>
      <c r="H1" s="1"/>
      <c r="I1" s="1"/>
      <c r="J1" s="1"/>
      <c r="K1" s="2"/>
      <c r="L1" s="1"/>
      <c r="M1" s="1"/>
      <c r="N1" s="1"/>
      <c r="O1" s="1"/>
      <c r="P1" s="1"/>
      <c r="Q1" s="1"/>
      <c r="R1" s="2"/>
      <c r="S1" s="2"/>
      <c r="T1" s="1"/>
      <c r="U1" s="2"/>
      <c r="V1" s="3"/>
    </row>
    <row r="2" spans="1:22" ht="12.75" customHeight="1">
      <c r="A2" s="4"/>
      <c r="B2" s="5"/>
      <c r="C2" s="74" t="str">
        <f>"5 ноября"</f>
        <v>5 ноября</v>
      </c>
      <c r="D2" s="75"/>
      <c r="E2" s="75"/>
      <c r="F2" s="76"/>
      <c r="G2" s="5"/>
      <c r="H2" s="77" t="str">
        <f>"10 декабря"</f>
        <v>10 декабря</v>
      </c>
      <c r="I2" s="78"/>
      <c r="J2" s="79"/>
      <c r="K2" s="5"/>
      <c r="L2" s="74" t="str">
        <f>"24 декабря"</f>
        <v>24 декабря</v>
      </c>
      <c r="M2" s="75"/>
      <c r="N2" s="75"/>
      <c r="O2" s="75"/>
      <c r="P2" s="75"/>
      <c r="Q2" s="76"/>
      <c r="R2" s="5"/>
      <c r="S2" s="5" t="s">
        <v>1</v>
      </c>
      <c r="T2" s="6" t="s">
        <v>2</v>
      </c>
      <c r="U2" s="2" t="s">
        <v>3</v>
      </c>
      <c r="V2" s="3" t="s">
        <v>4</v>
      </c>
    </row>
    <row r="3" spans="1:22" ht="12.75" customHeight="1">
      <c r="A3" s="8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1"/>
      <c r="H3" s="12" t="s">
        <v>11</v>
      </c>
      <c r="I3" s="10" t="s">
        <v>12</v>
      </c>
      <c r="J3" s="13" t="s">
        <v>13</v>
      </c>
      <c r="K3" s="14"/>
      <c r="L3" s="15" t="s">
        <v>7</v>
      </c>
      <c r="M3" s="15" t="s">
        <v>8</v>
      </c>
      <c r="N3" s="15" t="s">
        <v>9</v>
      </c>
      <c r="O3" s="15" t="s">
        <v>10</v>
      </c>
      <c r="P3" s="15" t="s">
        <v>12</v>
      </c>
      <c r="Q3" s="15" t="s">
        <v>13</v>
      </c>
      <c r="R3" s="14"/>
      <c r="S3" s="14"/>
      <c r="T3" s="16"/>
      <c r="U3" s="17"/>
      <c r="V3" s="3"/>
    </row>
    <row r="4" spans="1:22" ht="12.75" customHeight="1">
      <c r="A4" s="12">
        <v>1</v>
      </c>
      <c r="B4" s="18" t="s">
        <v>14</v>
      </c>
      <c r="C4" s="12"/>
      <c r="D4" s="11"/>
      <c r="E4" s="11"/>
      <c r="F4" s="11"/>
      <c r="G4" s="11"/>
      <c r="H4" s="12"/>
      <c r="I4" s="12"/>
      <c r="J4" s="19"/>
      <c r="K4" s="20"/>
      <c r="L4" s="15"/>
      <c r="M4" s="15"/>
      <c r="N4" s="15"/>
      <c r="O4" s="15"/>
      <c r="P4" s="15"/>
      <c r="Q4" s="15"/>
      <c r="R4" s="20"/>
      <c r="S4" s="20">
        <f aca="true" t="shared" si="0" ref="S4:S35">((((MAX(C4,L4)+MAX(D4,M4))+MAX(E4,N4))+MAX(F4,O4))+(2*MAX(I4,P4)))+(2*MAX(J4,Q4))</f>
        <v>0</v>
      </c>
      <c r="T4" s="21">
        <f aca="true" t="shared" si="1" ref="T4:T35">IF((S4=""),"",IF((S4&gt;34),"отл",IF((S4&gt;25),"хор",IF((S4&gt;16),"уд",""))))</f>
      </c>
      <c r="U4" s="17">
        <f aca="true" t="shared" si="2" ref="U4:U29">IF((S4=0),"",IF((S4&gt;34),"",IF((S4&gt;25),(35-S4),IF((S4&gt;16),(26-S4),(17-S4)))))</f>
      </c>
      <c r="V4" s="3" t="s">
        <v>15</v>
      </c>
    </row>
    <row r="5" spans="1:22" ht="12.75" customHeight="1">
      <c r="A5" s="22">
        <v>2</v>
      </c>
      <c r="B5" s="23" t="s">
        <v>16</v>
      </c>
      <c r="C5" s="22">
        <v>6</v>
      </c>
      <c r="D5" s="24">
        <v>0</v>
      </c>
      <c r="E5" s="24">
        <v>4</v>
      </c>
      <c r="F5" s="24">
        <v>0</v>
      </c>
      <c r="G5" s="22"/>
      <c r="H5" s="22" t="s">
        <v>17</v>
      </c>
      <c r="I5" s="22">
        <v>6</v>
      </c>
      <c r="J5" s="25">
        <v>0</v>
      </c>
      <c r="K5" s="26"/>
      <c r="L5" s="27"/>
      <c r="M5" s="27">
        <v>5</v>
      </c>
      <c r="N5" s="27"/>
      <c r="O5" s="27">
        <v>0</v>
      </c>
      <c r="P5" s="27"/>
      <c r="Q5" s="27">
        <v>6</v>
      </c>
      <c r="R5" s="26"/>
      <c r="S5" s="26">
        <f t="shared" si="0"/>
        <v>39</v>
      </c>
      <c r="T5" s="28" t="str">
        <f t="shared" si="1"/>
        <v>отл</v>
      </c>
      <c r="U5" s="29">
        <f t="shared" si="2"/>
      </c>
      <c r="V5" s="30"/>
    </row>
    <row r="6" spans="1:22" ht="12.75" customHeight="1">
      <c r="A6" s="12">
        <v>3</v>
      </c>
      <c r="B6" s="18" t="s">
        <v>18</v>
      </c>
      <c r="C6" s="31">
        <v>5</v>
      </c>
      <c r="D6" s="31">
        <v>6</v>
      </c>
      <c r="E6" s="32">
        <v>1</v>
      </c>
      <c r="F6" s="32">
        <v>0</v>
      </c>
      <c r="G6" s="11"/>
      <c r="H6" s="12" t="s">
        <v>19</v>
      </c>
      <c r="I6" s="12">
        <v>0</v>
      </c>
      <c r="J6" s="19">
        <v>4</v>
      </c>
      <c r="K6" s="20"/>
      <c r="L6" s="15"/>
      <c r="M6" s="15"/>
      <c r="N6" s="15"/>
      <c r="O6" s="15"/>
      <c r="P6" s="15"/>
      <c r="Q6" s="15"/>
      <c r="R6" s="20"/>
      <c r="S6" s="20">
        <f t="shared" si="0"/>
        <v>20</v>
      </c>
      <c r="T6" s="33" t="str">
        <f t="shared" si="1"/>
        <v>уд</v>
      </c>
      <c r="U6" s="17">
        <f t="shared" si="2"/>
        <v>6</v>
      </c>
      <c r="V6" s="3"/>
    </row>
    <row r="7" spans="1:22" ht="12.75" customHeight="1">
      <c r="A7" s="12">
        <v>4</v>
      </c>
      <c r="B7" s="18" t="s">
        <v>20</v>
      </c>
      <c r="C7" s="32">
        <v>4</v>
      </c>
      <c r="D7" s="32">
        <v>0</v>
      </c>
      <c r="E7" s="32">
        <v>2</v>
      </c>
      <c r="F7" s="32">
        <v>0</v>
      </c>
      <c r="G7" s="11"/>
      <c r="H7" s="12"/>
      <c r="I7" s="12"/>
      <c r="J7" s="19"/>
      <c r="K7" s="20"/>
      <c r="L7" s="15"/>
      <c r="M7" s="15"/>
      <c r="N7" s="15"/>
      <c r="O7" s="15"/>
      <c r="P7" s="15"/>
      <c r="Q7" s="15"/>
      <c r="R7" s="20"/>
      <c r="S7" s="20">
        <f t="shared" si="0"/>
        <v>6</v>
      </c>
      <c r="T7" s="21">
        <f t="shared" si="1"/>
      </c>
      <c r="U7" s="17">
        <f t="shared" si="2"/>
        <v>11</v>
      </c>
      <c r="V7" s="3"/>
    </row>
    <row r="8" spans="1:22" ht="12.75" customHeight="1">
      <c r="A8" s="12">
        <v>5</v>
      </c>
      <c r="B8" s="18" t="s">
        <v>21</v>
      </c>
      <c r="C8" s="11"/>
      <c r="D8" s="11"/>
      <c r="E8" s="11"/>
      <c r="F8" s="11"/>
      <c r="G8" s="11"/>
      <c r="H8" s="12"/>
      <c r="I8" s="12"/>
      <c r="J8" s="19"/>
      <c r="K8" s="20"/>
      <c r="L8" s="15"/>
      <c r="M8" s="15"/>
      <c r="N8" s="15"/>
      <c r="O8" s="15"/>
      <c r="P8" s="15"/>
      <c r="Q8" s="15"/>
      <c r="R8" s="20"/>
      <c r="S8" s="20">
        <f t="shared" si="0"/>
        <v>0</v>
      </c>
      <c r="T8" s="21">
        <f t="shared" si="1"/>
      </c>
      <c r="U8" s="17">
        <f t="shared" si="2"/>
      </c>
      <c r="V8" s="3"/>
    </row>
    <row r="9" spans="1:22" ht="12.75" customHeight="1">
      <c r="A9" s="12">
        <v>6</v>
      </c>
      <c r="B9" s="18" t="s">
        <v>22</v>
      </c>
      <c r="C9" s="32">
        <v>4</v>
      </c>
      <c r="D9" s="31">
        <v>5</v>
      </c>
      <c r="E9" s="32">
        <v>4</v>
      </c>
      <c r="F9" s="32">
        <v>4</v>
      </c>
      <c r="G9" s="11"/>
      <c r="H9" s="12"/>
      <c r="I9" s="12"/>
      <c r="J9" s="19"/>
      <c r="K9" s="20"/>
      <c r="L9" s="15"/>
      <c r="M9" s="15"/>
      <c r="N9" s="15"/>
      <c r="O9" s="15"/>
      <c r="P9" s="15"/>
      <c r="Q9" s="15"/>
      <c r="R9" s="20"/>
      <c r="S9" s="20">
        <f t="shared" si="0"/>
        <v>17</v>
      </c>
      <c r="T9" s="33" t="str">
        <f t="shared" si="1"/>
        <v>уд</v>
      </c>
      <c r="U9" s="17">
        <f t="shared" si="2"/>
        <v>9</v>
      </c>
      <c r="V9" s="3" t="s">
        <v>23</v>
      </c>
    </row>
    <row r="10" spans="1:22" ht="12.75" customHeight="1">
      <c r="A10" s="12">
        <v>7</v>
      </c>
      <c r="B10" s="18" t="s">
        <v>24</v>
      </c>
      <c r="C10" s="31">
        <v>6</v>
      </c>
      <c r="D10" s="32">
        <v>0</v>
      </c>
      <c r="E10" s="32">
        <v>0</v>
      </c>
      <c r="F10" s="32">
        <v>0</v>
      </c>
      <c r="G10" s="11"/>
      <c r="H10" s="12" t="s">
        <v>25</v>
      </c>
      <c r="I10" s="12">
        <v>0</v>
      </c>
      <c r="J10" s="19">
        <v>1</v>
      </c>
      <c r="K10" s="20"/>
      <c r="L10" s="15"/>
      <c r="M10" s="15"/>
      <c r="N10" s="15">
        <v>2</v>
      </c>
      <c r="O10" s="15"/>
      <c r="P10" s="15"/>
      <c r="Q10" s="15"/>
      <c r="R10" s="20"/>
      <c r="S10" s="20">
        <f t="shared" si="0"/>
        <v>10</v>
      </c>
      <c r="T10" s="21">
        <f t="shared" si="1"/>
      </c>
      <c r="U10" s="17">
        <f t="shared" si="2"/>
        <v>7</v>
      </c>
      <c r="V10" s="3" t="s">
        <v>26</v>
      </c>
    </row>
    <row r="11" spans="1:22" ht="12.75" customHeight="1">
      <c r="A11" s="12">
        <v>8</v>
      </c>
      <c r="B11" s="18" t="s">
        <v>27</v>
      </c>
      <c r="C11" s="31">
        <v>5</v>
      </c>
      <c r="D11" s="32">
        <v>2</v>
      </c>
      <c r="E11" s="32">
        <v>4</v>
      </c>
      <c r="F11" s="32">
        <v>0</v>
      </c>
      <c r="G11" s="11"/>
      <c r="H11" s="12" t="s">
        <v>28</v>
      </c>
      <c r="I11" s="12">
        <v>0</v>
      </c>
      <c r="J11" s="19">
        <v>0</v>
      </c>
      <c r="K11" s="20"/>
      <c r="L11" s="15"/>
      <c r="M11" s="15"/>
      <c r="N11" s="15">
        <v>6</v>
      </c>
      <c r="O11" s="15"/>
      <c r="P11" s="15"/>
      <c r="Q11" s="15">
        <v>6</v>
      </c>
      <c r="R11" s="20"/>
      <c r="S11" s="20">
        <f t="shared" si="0"/>
        <v>25</v>
      </c>
      <c r="T11" s="33" t="str">
        <f t="shared" si="1"/>
        <v>уд</v>
      </c>
      <c r="U11" s="17">
        <f t="shared" si="2"/>
        <v>1</v>
      </c>
      <c r="V11" s="3"/>
    </row>
    <row r="12" spans="1:22" ht="12.75" customHeight="1">
      <c r="A12" s="12">
        <v>9</v>
      </c>
      <c r="B12" s="18" t="s">
        <v>29</v>
      </c>
      <c r="C12" s="32">
        <v>2</v>
      </c>
      <c r="D12" s="32">
        <v>0</v>
      </c>
      <c r="E12" s="32">
        <v>4</v>
      </c>
      <c r="F12" s="32">
        <v>0</v>
      </c>
      <c r="G12" s="11"/>
      <c r="H12" s="12" t="s">
        <v>30</v>
      </c>
      <c r="I12" s="12">
        <v>1</v>
      </c>
      <c r="J12" s="19">
        <v>0</v>
      </c>
      <c r="K12" s="20"/>
      <c r="L12" s="15">
        <v>5</v>
      </c>
      <c r="M12" s="15"/>
      <c r="N12" s="15"/>
      <c r="O12" s="15"/>
      <c r="P12" s="15">
        <v>0</v>
      </c>
      <c r="Q12" s="15">
        <v>0</v>
      </c>
      <c r="R12" s="20"/>
      <c r="S12" s="20">
        <f t="shared" si="0"/>
        <v>11</v>
      </c>
      <c r="T12" s="21">
        <f t="shared" si="1"/>
      </c>
      <c r="U12" s="17">
        <f t="shared" si="2"/>
        <v>6</v>
      </c>
      <c r="V12" s="3" t="s">
        <v>31</v>
      </c>
    </row>
    <row r="13" spans="1:22" ht="12.75" customHeight="1">
      <c r="A13" s="12">
        <v>10</v>
      </c>
      <c r="B13" s="18" t="s">
        <v>32</v>
      </c>
      <c r="C13" s="32">
        <v>2</v>
      </c>
      <c r="D13" s="32">
        <v>0</v>
      </c>
      <c r="E13" s="32">
        <v>2</v>
      </c>
      <c r="F13" s="32">
        <v>0</v>
      </c>
      <c r="G13" s="11"/>
      <c r="H13" s="12"/>
      <c r="I13" s="12"/>
      <c r="J13" s="19"/>
      <c r="K13" s="20"/>
      <c r="L13" s="15"/>
      <c r="M13" s="15"/>
      <c r="N13" s="15"/>
      <c r="O13" s="15"/>
      <c r="P13" s="15"/>
      <c r="Q13" s="15"/>
      <c r="R13" s="20"/>
      <c r="S13" s="20">
        <f t="shared" si="0"/>
        <v>4</v>
      </c>
      <c r="T13" s="21">
        <f t="shared" si="1"/>
      </c>
      <c r="U13" s="17">
        <f t="shared" si="2"/>
        <v>13</v>
      </c>
      <c r="V13" s="3" t="s">
        <v>33</v>
      </c>
    </row>
    <row r="14" spans="1:22" ht="12.75" customHeight="1">
      <c r="A14" s="12">
        <v>11</v>
      </c>
      <c r="B14" s="34" t="s">
        <v>34</v>
      </c>
      <c r="C14" s="11"/>
      <c r="D14" s="11"/>
      <c r="E14" s="11"/>
      <c r="F14" s="11"/>
      <c r="G14" s="11"/>
      <c r="H14" s="12"/>
      <c r="I14" s="12"/>
      <c r="J14" s="19"/>
      <c r="K14" s="20"/>
      <c r="L14" s="15"/>
      <c r="M14" s="15"/>
      <c r="N14" s="15"/>
      <c r="O14" s="15"/>
      <c r="P14" s="15"/>
      <c r="Q14" s="15"/>
      <c r="R14" s="20"/>
      <c r="S14" s="20">
        <f t="shared" si="0"/>
        <v>0</v>
      </c>
      <c r="T14" s="21">
        <f t="shared" si="1"/>
      </c>
      <c r="U14" s="17">
        <f t="shared" si="2"/>
      </c>
      <c r="V14" s="3" t="s">
        <v>35</v>
      </c>
    </row>
    <row r="15" spans="1:22" ht="12.75" customHeight="1">
      <c r="A15" s="12">
        <v>12</v>
      </c>
      <c r="B15" s="18" t="s">
        <v>36</v>
      </c>
      <c r="C15" s="11"/>
      <c r="D15" s="11"/>
      <c r="E15" s="11"/>
      <c r="F15" s="11"/>
      <c r="G15" s="11"/>
      <c r="H15" s="12"/>
      <c r="I15" s="12"/>
      <c r="J15" s="19"/>
      <c r="K15" s="20"/>
      <c r="L15" s="15"/>
      <c r="M15" s="15"/>
      <c r="N15" s="15"/>
      <c r="O15" s="15"/>
      <c r="P15" s="15"/>
      <c r="Q15" s="15"/>
      <c r="R15" s="20"/>
      <c r="S15" s="20">
        <f t="shared" si="0"/>
        <v>0</v>
      </c>
      <c r="T15" s="21">
        <f t="shared" si="1"/>
      </c>
      <c r="U15" s="17">
        <f t="shared" si="2"/>
      </c>
      <c r="V15" s="3" t="s">
        <v>37</v>
      </c>
    </row>
    <row r="16" spans="1:22" ht="12.75" customHeight="1">
      <c r="A16" s="12">
        <v>13</v>
      </c>
      <c r="B16" s="18" t="s">
        <v>38</v>
      </c>
      <c r="C16" s="32">
        <v>2</v>
      </c>
      <c r="D16" s="31">
        <v>5</v>
      </c>
      <c r="E16" s="32">
        <v>0</v>
      </c>
      <c r="F16" s="32">
        <v>0</v>
      </c>
      <c r="G16" s="11"/>
      <c r="H16" s="12"/>
      <c r="I16" s="12"/>
      <c r="J16" s="19"/>
      <c r="K16" s="20"/>
      <c r="L16" s="15"/>
      <c r="M16" s="15"/>
      <c r="N16" s="15"/>
      <c r="O16" s="15"/>
      <c r="P16" s="15"/>
      <c r="Q16" s="15"/>
      <c r="R16" s="20"/>
      <c r="S16" s="20">
        <f t="shared" si="0"/>
        <v>7</v>
      </c>
      <c r="T16" s="21">
        <f t="shared" si="1"/>
      </c>
      <c r="U16" s="17">
        <f t="shared" si="2"/>
        <v>10</v>
      </c>
      <c r="V16" s="3"/>
    </row>
    <row r="17" spans="1:22" ht="12.75" customHeight="1">
      <c r="A17" s="12">
        <v>14</v>
      </c>
      <c r="B17" s="18" t="s">
        <v>39</v>
      </c>
      <c r="C17" s="11"/>
      <c r="D17" s="11"/>
      <c r="E17" s="11"/>
      <c r="F17" s="11"/>
      <c r="G17" s="11"/>
      <c r="H17" s="12"/>
      <c r="I17" s="12"/>
      <c r="J17" s="19"/>
      <c r="K17" s="20"/>
      <c r="L17" s="15"/>
      <c r="M17" s="15"/>
      <c r="N17" s="15"/>
      <c r="O17" s="15"/>
      <c r="P17" s="15"/>
      <c r="Q17" s="15"/>
      <c r="R17" s="20"/>
      <c r="S17" s="20">
        <f t="shared" si="0"/>
        <v>0</v>
      </c>
      <c r="T17" s="21">
        <f t="shared" si="1"/>
      </c>
      <c r="U17" s="17">
        <f t="shared" si="2"/>
      </c>
      <c r="V17" s="3"/>
    </row>
    <row r="18" spans="1:22" ht="12.75" customHeight="1">
      <c r="A18" s="12">
        <v>15</v>
      </c>
      <c r="B18" s="18" t="s">
        <v>40</v>
      </c>
      <c r="C18" s="11"/>
      <c r="D18" s="11"/>
      <c r="E18" s="11"/>
      <c r="F18" s="11"/>
      <c r="G18" s="11"/>
      <c r="H18" s="12"/>
      <c r="I18" s="12"/>
      <c r="J18" s="19"/>
      <c r="K18" s="20"/>
      <c r="L18" s="15"/>
      <c r="M18" s="15"/>
      <c r="N18" s="15"/>
      <c r="O18" s="15"/>
      <c r="P18" s="15"/>
      <c r="Q18" s="15"/>
      <c r="R18" s="20"/>
      <c r="S18" s="20">
        <f t="shared" si="0"/>
        <v>0</v>
      </c>
      <c r="T18" s="21">
        <f t="shared" si="1"/>
      </c>
      <c r="U18" s="17">
        <f t="shared" si="2"/>
      </c>
      <c r="V18" s="3"/>
    </row>
    <row r="19" spans="1:22" ht="12.75" customHeight="1">
      <c r="A19" s="12">
        <v>16</v>
      </c>
      <c r="B19" s="18" t="s">
        <v>41</v>
      </c>
      <c r="C19" s="32">
        <v>4</v>
      </c>
      <c r="D19" s="32">
        <v>2</v>
      </c>
      <c r="E19" s="32">
        <v>2</v>
      </c>
      <c r="F19" s="32">
        <v>2</v>
      </c>
      <c r="G19" s="11"/>
      <c r="H19" s="12" t="s">
        <v>28</v>
      </c>
      <c r="I19" s="12">
        <v>0</v>
      </c>
      <c r="J19" s="19">
        <v>0</v>
      </c>
      <c r="K19" s="20"/>
      <c r="L19" s="15"/>
      <c r="M19" s="15"/>
      <c r="N19" s="15">
        <v>6</v>
      </c>
      <c r="O19" s="15">
        <v>2</v>
      </c>
      <c r="P19" s="15">
        <v>0</v>
      </c>
      <c r="Q19" s="15">
        <v>0</v>
      </c>
      <c r="R19" s="20"/>
      <c r="S19" s="20">
        <f t="shared" si="0"/>
        <v>14</v>
      </c>
      <c r="T19" s="21">
        <f t="shared" si="1"/>
      </c>
      <c r="U19" s="17">
        <f t="shared" si="2"/>
        <v>3</v>
      </c>
      <c r="V19" s="3"/>
    </row>
    <row r="20" spans="1:22" ht="12.75" customHeight="1">
      <c r="A20" s="12">
        <v>17</v>
      </c>
      <c r="B20" s="18" t="s">
        <v>42</v>
      </c>
      <c r="C20" s="11"/>
      <c r="D20" s="11"/>
      <c r="E20" s="11"/>
      <c r="F20" s="11"/>
      <c r="G20" s="11"/>
      <c r="H20" s="12"/>
      <c r="I20" s="12"/>
      <c r="J20" s="19"/>
      <c r="K20" s="20"/>
      <c r="L20" s="15">
        <v>6</v>
      </c>
      <c r="M20" s="15"/>
      <c r="N20" s="15"/>
      <c r="O20" s="15"/>
      <c r="P20" s="15"/>
      <c r="Q20" s="15"/>
      <c r="R20" s="20"/>
      <c r="S20" s="20">
        <f t="shared" si="0"/>
        <v>6</v>
      </c>
      <c r="T20" s="21">
        <f t="shared" si="1"/>
      </c>
      <c r="U20" s="17">
        <f t="shared" si="2"/>
        <v>11</v>
      </c>
      <c r="V20" s="3"/>
    </row>
    <row r="21" spans="1:22" ht="12.75" customHeight="1">
      <c r="A21" s="12"/>
      <c r="B21" s="34"/>
      <c r="C21" s="11"/>
      <c r="D21" s="11"/>
      <c r="E21" s="11"/>
      <c r="F21" s="11"/>
      <c r="G21" s="11"/>
      <c r="H21" s="12"/>
      <c r="I21" s="12"/>
      <c r="J21" s="19"/>
      <c r="K21" s="20"/>
      <c r="L21" s="15"/>
      <c r="M21" s="15"/>
      <c r="N21" s="15"/>
      <c r="O21" s="15"/>
      <c r="P21" s="15"/>
      <c r="Q21" s="15"/>
      <c r="R21" s="20"/>
      <c r="S21" s="20">
        <f t="shared" si="0"/>
        <v>0</v>
      </c>
      <c r="T21" s="21">
        <f t="shared" si="1"/>
      </c>
      <c r="U21" s="17">
        <f t="shared" si="2"/>
      </c>
      <c r="V21" s="3"/>
    </row>
    <row r="22" spans="1:22" ht="15" customHeight="1">
      <c r="A22" s="80" t="s">
        <v>43</v>
      </c>
      <c r="B22" s="81"/>
      <c r="C22" s="81"/>
      <c r="D22" s="81"/>
      <c r="E22" s="81"/>
      <c r="F22" s="81"/>
      <c r="G22" s="82"/>
      <c r="H22" s="12"/>
      <c r="I22" s="12"/>
      <c r="J22" s="19"/>
      <c r="K22" s="20"/>
      <c r="L22" s="15"/>
      <c r="M22" s="15"/>
      <c r="N22" s="15"/>
      <c r="O22" s="15"/>
      <c r="P22" s="15"/>
      <c r="Q22" s="15"/>
      <c r="R22" s="20"/>
      <c r="S22" s="20">
        <f t="shared" si="0"/>
        <v>0</v>
      </c>
      <c r="T22" s="21">
        <f t="shared" si="1"/>
      </c>
      <c r="U22" s="17">
        <f t="shared" si="2"/>
      </c>
      <c r="V22" s="3"/>
    </row>
    <row r="23" spans="1:22" ht="12.75" customHeight="1">
      <c r="A23" s="8" t="s">
        <v>5</v>
      </c>
      <c r="B23" s="9" t="s">
        <v>6</v>
      </c>
      <c r="C23" s="10" t="s">
        <v>7</v>
      </c>
      <c r="D23" s="10" t="s">
        <v>8</v>
      </c>
      <c r="E23" s="10" t="s">
        <v>9</v>
      </c>
      <c r="F23" s="10" t="s">
        <v>10</v>
      </c>
      <c r="G23" s="11"/>
      <c r="H23" s="12"/>
      <c r="I23" s="12"/>
      <c r="J23" s="19"/>
      <c r="K23" s="20"/>
      <c r="L23" s="15"/>
      <c r="M23" s="15"/>
      <c r="N23" s="15"/>
      <c r="O23" s="15"/>
      <c r="P23" s="15"/>
      <c r="Q23" s="15"/>
      <c r="R23" s="20"/>
      <c r="S23" s="20">
        <f t="shared" si="0"/>
        <v>0</v>
      </c>
      <c r="T23" s="21">
        <f t="shared" si="1"/>
      </c>
      <c r="U23" s="17">
        <f t="shared" si="2"/>
      </c>
      <c r="V23" s="3"/>
    </row>
    <row r="24" spans="1:22" ht="12.75" customHeight="1">
      <c r="A24" s="12">
        <v>1</v>
      </c>
      <c r="B24" s="18" t="s">
        <v>44</v>
      </c>
      <c r="C24" s="32">
        <v>4</v>
      </c>
      <c r="D24" s="32">
        <v>0</v>
      </c>
      <c r="E24" s="32">
        <v>4</v>
      </c>
      <c r="F24" s="32">
        <v>0</v>
      </c>
      <c r="G24" s="11"/>
      <c r="H24" s="12"/>
      <c r="I24" s="12"/>
      <c r="J24" s="19"/>
      <c r="K24" s="20"/>
      <c r="L24" s="15"/>
      <c r="M24" s="15"/>
      <c r="N24" s="15"/>
      <c r="O24" s="15"/>
      <c r="P24" s="15"/>
      <c r="Q24" s="15"/>
      <c r="R24" s="20"/>
      <c r="S24" s="20">
        <f t="shared" si="0"/>
        <v>8</v>
      </c>
      <c r="T24" s="21">
        <f t="shared" si="1"/>
      </c>
      <c r="U24" s="17">
        <f t="shared" si="2"/>
        <v>9</v>
      </c>
      <c r="V24" s="3"/>
    </row>
    <row r="25" spans="1:22" ht="12.75" customHeight="1">
      <c r="A25" s="12">
        <v>2</v>
      </c>
      <c r="B25" s="18" t="s">
        <v>45</v>
      </c>
      <c r="C25" s="31">
        <v>6</v>
      </c>
      <c r="D25" s="32">
        <v>0</v>
      </c>
      <c r="E25" s="31">
        <v>5</v>
      </c>
      <c r="F25" s="32">
        <v>0</v>
      </c>
      <c r="G25" s="11"/>
      <c r="H25" s="12"/>
      <c r="I25" s="12"/>
      <c r="J25" s="19"/>
      <c r="K25" s="20"/>
      <c r="L25" s="15"/>
      <c r="M25" s="15"/>
      <c r="N25" s="15"/>
      <c r="O25" s="15"/>
      <c r="P25" s="15"/>
      <c r="Q25" s="15"/>
      <c r="R25" s="20"/>
      <c r="S25" s="20">
        <f t="shared" si="0"/>
        <v>11</v>
      </c>
      <c r="T25" s="21">
        <f t="shared" si="1"/>
      </c>
      <c r="U25" s="17">
        <f t="shared" si="2"/>
        <v>6</v>
      </c>
      <c r="V25" s="3"/>
    </row>
    <row r="26" spans="1:22" ht="12.75" customHeight="1">
      <c r="A26" s="12">
        <v>3</v>
      </c>
      <c r="B26" s="34" t="s">
        <v>46</v>
      </c>
      <c r="C26" s="11"/>
      <c r="D26" s="11"/>
      <c r="E26" s="11"/>
      <c r="F26" s="11"/>
      <c r="G26" s="11"/>
      <c r="H26" s="12" t="s">
        <v>47</v>
      </c>
      <c r="I26" s="12">
        <v>0</v>
      </c>
      <c r="J26" s="19">
        <v>0</v>
      </c>
      <c r="K26" s="20"/>
      <c r="L26" s="15">
        <v>0</v>
      </c>
      <c r="M26" s="15">
        <v>0</v>
      </c>
      <c r="N26" s="15">
        <v>0</v>
      </c>
      <c r="O26" s="15">
        <v>0</v>
      </c>
      <c r="P26" s="15"/>
      <c r="Q26" s="15"/>
      <c r="R26" s="20"/>
      <c r="S26" s="20">
        <f t="shared" si="0"/>
        <v>0</v>
      </c>
      <c r="T26" s="21">
        <f t="shared" si="1"/>
      </c>
      <c r="U26" s="17">
        <f t="shared" si="2"/>
      </c>
      <c r="V26" s="3"/>
    </row>
    <row r="27" spans="1:22" ht="12.75" customHeight="1">
      <c r="A27" s="12">
        <v>4</v>
      </c>
      <c r="B27" s="18" t="s">
        <v>48</v>
      </c>
      <c r="C27" s="11"/>
      <c r="D27" s="11"/>
      <c r="E27" s="11"/>
      <c r="F27" s="11"/>
      <c r="G27" s="11"/>
      <c r="H27" s="12"/>
      <c r="I27" s="12"/>
      <c r="J27" s="19"/>
      <c r="K27" s="20"/>
      <c r="L27" s="15"/>
      <c r="M27" s="15"/>
      <c r="N27" s="15"/>
      <c r="O27" s="15"/>
      <c r="P27" s="15"/>
      <c r="Q27" s="15"/>
      <c r="R27" s="20"/>
      <c r="S27" s="20">
        <f t="shared" si="0"/>
        <v>0</v>
      </c>
      <c r="T27" s="21">
        <f t="shared" si="1"/>
      </c>
      <c r="U27" s="17">
        <f t="shared" si="2"/>
      </c>
      <c r="V27" s="3"/>
    </row>
    <row r="28" spans="1:22" ht="12.75" customHeight="1">
      <c r="A28" s="12">
        <v>5</v>
      </c>
      <c r="B28" s="18" t="s">
        <v>49</v>
      </c>
      <c r="C28" s="32">
        <v>4</v>
      </c>
      <c r="D28" s="31">
        <v>5</v>
      </c>
      <c r="E28" s="32">
        <v>2</v>
      </c>
      <c r="F28" s="31">
        <v>6</v>
      </c>
      <c r="G28" s="11"/>
      <c r="H28" s="12" t="s">
        <v>28</v>
      </c>
      <c r="I28" s="12">
        <v>0</v>
      </c>
      <c r="J28" s="19">
        <v>0</v>
      </c>
      <c r="K28" s="20"/>
      <c r="L28" s="15">
        <v>2</v>
      </c>
      <c r="M28" s="15"/>
      <c r="N28" s="15">
        <v>4</v>
      </c>
      <c r="O28" s="15"/>
      <c r="P28" s="15">
        <v>1</v>
      </c>
      <c r="Q28" s="15">
        <v>1</v>
      </c>
      <c r="R28" s="20"/>
      <c r="S28" s="20">
        <f t="shared" si="0"/>
        <v>23</v>
      </c>
      <c r="T28" s="33" t="str">
        <f t="shared" si="1"/>
        <v>уд</v>
      </c>
      <c r="U28" s="17">
        <f t="shared" si="2"/>
        <v>3</v>
      </c>
      <c r="V28" s="3"/>
    </row>
    <row r="29" spans="1:22" ht="12.75" customHeight="1">
      <c r="A29" s="12">
        <v>6</v>
      </c>
      <c r="B29" s="18" t="s">
        <v>50</v>
      </c>
      <c r="C29" s="31">
        <v>6</v>
      </c>
      <c r="D29" s="32">
        <v>0</v>
      </c>
      <c r="E29" s="32">
        <v>2</v>
      </c>
      <c r="F29" s="32">
        <v>0</v>
      </c>
      <c r="G29" s="11"/>
      <c r="H29" s="12" t="s">
        <v>30</v>
      </c>
      <c r="I29" s="12">
        <v>1</v>
      </c>
      <c r="J29" s="19">
        <v>0</v>
      </c>
      <c r="K29" s="20"/>
      <c r="L29" s="15"/>
      <c r="M29" s="15"/>
      <c r="N29" s="15"/>
      <c r="O29" s="15"/>
      <c r="P29" s="15">
        <v>6</v>
      </c>
      <c r="Q29" s="15">
        <v>5</v>
      </c>
      <c r="R29" s="20"/>
      <c r="S29" s="20">
        <f t="shared" si="0"/>
        <v>30</v>
      </c>
      <c r="T29" s="33" t="str">
        <f t="shared" si="1"/>
        <v>хор</v>
      </c>
      <c r="U29" s="17">
        <f t="shared" si="2"/>
        <v>5</v>
      </c>
      <c r="V29" s="3"/>
    </row>
    <row r="30" spans="1:22" ht="12.75" customHeight="1">
      <c r="A30" s="22">
        <v>7</v>
      </c>
      <c r="B30" s="23" t="s">
        <v>51</v>
      </c>
      <c r="C30" s="22">
        <v>6</v>
      </c>
      <c r="D30" s="22">
        <v>5</v>
      </c>
      <c r="E30" s="22">
        <v>6</v>
      </c>
      <c r="F30" s="22">
        <v>6</v>
      </c>
      <c r="G30" s="22"/>
      <c r="H30" s="22" t="s">
        <v>47</v>
      </c>
      <c r="I30" s="22">
        <v>0</v>
      </c>
      <c r="J30" s="25">
        <v>4</v>
      </c>
      <c r="K30" s="26"/>
      <c r="L30" s="27"/>
      <c r="M30" s="27"/>
      <c r="N30" s="27"/>
      <c r="O30" s="27"/>
      <c r="P30" s="27">
        <v>4</v>
      </c>
      <c r="Q30" s="27"/>
      <c r="R30" s="26"/>
      <c r="S30" s="26">
        <f t="shared" si="0"/>
        <v>39</v>
      </c>
      <c r="T30" s="28" t="str">
        <f t="shared" si="1"/>
        <v>отл</v>
      </c>
      <c r="U30" s="29">
        <f>IF((S30&gt;34),"",IF((S30&gt;25),(35-S30),IF((S30&gt;18),(26-S30),(18-S30))))</f>
      </c>
      <c r="V30" s="30"/>
    </row>
    <row r="31" spans="1:22" ht="12.75" customHeight="1">
      <c r="A31" s="12">
        <v>8</v>
      </c>
      <c r="B31" s="18" t="s">
        <v>52</v>
      </c>
      <c r="C31" s="11"/>
      <c r="D31" s="11"/>
      <c r="E31" s="11"/>
      <c r="F31" s="11"/>
      <c r="G31" s="11"/>
      <c r="H31" s="12"/>
      <c r="I31" s="12"/>
      <c r="J31" s="19"/>
      <c r="K31" s="20"/>
      <c r="L31" s="15"/>
      <c r="M31" s="15"/>
      <c r="N31" s="15"/>
      <c r="O31" s="15"/>
      <c r="P31" s="15"/>
      <c r="Q31" s="15"/>
      <c r="R31" s="20"/>
      <c r="S31" s="20">
        <f t="shared" si="0"/>
        <v>0</v>
      </c>
      <c r="T31" s="21">
        <f t="shared" si="1"/>
      </c>
      <c r="U31" s="17">
        <f>IF((S31=0),"",IF((S31&gt;34),"",IF((S31&gt;25),(35-S31),IF((S31&gt;16),(26-S31),(17-S31)))))</f>
      </c>
      <c r="V31" s="3"/>
    </row>
    <row r="32" spans="1:22" ht="12.75" customHeight="1">
      <c r="A32" s="12">
        <v>9</v>
      </c>
      <c r="B32" s="18" t="s">
        <v>53</v>
      </c>
      <c r="C32" s="31">
        <v>6</v>
      </c>
      <c r="D32" s="32">
        <v>4</v>
      </c>
      <c r="E32" s="32">
        <v>4</v>
      </c>
      <c r="F32" s="32">
        <v>4</v>
      </c>
      <c r="G32" s="11"/>
      <c r="H32" s="12" t="s">
        <v>54</v>
      </c>
      <c r="I32" s="12">
        <v>1</v>
      </c>
      <c r="J32" s="19">
        <v>2</v>
      </c>
      <c r="K32" s="20"/>
      <c r="L32" s="15"/>
      <c r="M32" s="15"/>
      <c r="N32" s="15"/>
      <c r="O32" s="15"/>
      <c r="P32" s="15">
        <v>1</v>
      </c>
      <c r="Q32" s="15">
        <v>3</v>
      </c>
      <c r="R32" s="20"/>
      <c r="S32" s="20">
        <f t="shared" si="0"/>
        <v>26</v>
      </c>
      <c r="T32" s="33" t="str">
        <f t="shared" si="1"/>
        <v>хор</v>
      </c>
      <c r="U32" s="17">
        <f>IF((S32=0),"",IF((S32&gt;34),"",IF((S32&gt;25),(35-S32),IF((S32&gt;16),(26-S32),(17-S32)))))</f>
        <v>9</v>
      </c>
      <c r="V32" s="3"/>
    </row>
    <row r="33" spans="1:22" ht="12.75" customHeight="1">
      <c r="A33" s="22">
        <v>10</v>
      </c>
      <c r="B33" s="23" t="s">
        <v>55</v>
      </c>
      <c r="C33" s="22">
        <v>6</v>
      </c>
      <c r="D33" s="22">
        <v>6</v>
      </c>
      <c r="E33" s="24">
        <v>4</v>
      </c>
      <c r="F33" s="24">
        <v>0</v>
      </c>
      <c r="G33" s="22"/>
      <c r="H33" s="22" t="s">
        <v>17</v>
      </c>
      <c r="I33" s="22">
        <v>0</v>
      </c>
      <c r="J33" s="25">
        <v>2</v>
      </c>
      <c r="K33" s="26"/>
      <c r="L33" s="27"/>
      <c r="M33" s="27"/>
      <c r="N33" s="27"/>
      <c r="O33" s="27">
        <v>4</v>
      </c>
      <c r="P33" s="27">
        <v>6</v>
      </c>
      <c r="Q33" s="27">
        <v>6</v>
      </c>
      <c r="R33" s="26"/>
      <c r="S33" s="26">
        <f t="shared" si="0"/>
        <v>44</v>
      </c>
      <c r="T33" s="28" t="str">
        <f t="shared" si="1"/>
        <v>отл</v>
      </c>
      <c r="U33" s="29">
        <f>IF((S33=0),"",IF((S33&gt;34),"",IF((S33&gt;25),(35-S33),IF((S33&gt;16),(26-S33),(16-S33)))))</f>
      </c>
      <c r="V33" s="30"/>
    </row>
    <row r="34" spans="1:22" ht="12.75" customHeight="1">
      <c r="A34" s="12">
        <v>11</v>
      </c>
      <c r="B34" s="34" t="s">
        <v>56</v>
      </c>
      <c r="C34" s="31">
        <v>5</v>
      </c>
      <c r="D34" s="32">
        <v>4</v>
      </c>
      <c r="E34" s="32">
        <v>0</v>
      </c>
      <c r="F34" s="32">
        <v>0</v>
      </c>
      <c r="G34" s="11"/>
      <c r="H34" s="12" t="s">
        <v>54</v>
      </c>
      <c r="I34" s="12">
        <v>1</v>
      </c>
      <c r="J34" s="19">
        <v>2</v>
      </c>
      <c r="K34" s="20"/>
      <c r="L34" s="15"/>
      <c r="M34" s="15">
        <v>0</v>
      </c>
      <c r="N34" s="15">
        <v>4</v>
      </c>
      <c r="O34" s="15">
        <v>0</v>
      </c>
      <c r="P34" s="15">
        <v>0</v>
      </c>
      <c r="Q34" s="15">
        <v>4</v>
      </c>
      <c r="R34" s="20"/>
      <c r="S34" s="20">
        <f t="shared" si="0"/>
        <v>23</v>
      </c>
      <c r="T34" s="33" t="str">
        <f t="shared" si="1"/>
        <v>уд</v>
      </c>
      <c r="U34" s="17">
        <f aca="true" t="shared" si="3" ref="U34:U40">IF((S34=0),"",IF((S34&gt;34),"",IF((S34&gt;25),(35-S34),IF((S34&gt;16),(26-S34),(17-S34)))))</f>
        <v>3</v>
      </c>
      <c r="V34" s="3"/>
    </row>
    <row r="35" spans="1:22" ht="12.75" customHeight="1">
      <c r="A35" s="12">
        <v>12</v>
      </c>
      <c r="B35" s="18" t="s">
        <v>57</v>
      </c>
      <c r="C35" s="32">
        <v>1</v>
      </c>
      <c r="D35" s="32">
        <v>0</v>
      </c>
      <c r="E35" s="32">
        <v>1</v>
      </c>
      <c r="F35" s="32">
        <v>0</v>
      </c>
      <c r="G35" s="11"/>
      <c r="H35" s="12"/>
      <c r="I35" s="12"/>
      <c r="J35" s="19"/>
      <c r="K35" s="20"/>
      <c r="L35" s="15"/>
      <c r="M35" s="15"/>
      <c r="N35" s="15"/>
      <c r="O35" s="15"/>
      <c r="P35" s="15"/>
      <c r="Q35" s="15"/>
      <c r="R35" s="20"/>
      <c r="S35" s="20">
        <f t="shared" si="0"/>
        <v>2</v>
      </c>
      <c r="T35" s="21">
        <f t="shared" si="1"/>
      </c>
      <c r="U35" s="17">
        <f t="shared" si="3"/>
        <v>15</v>
      </c>
      <c r="V35" s="3"/>
    </row>
    <row r="36" spans="1:22" ht="12.75" customHeight="1">
      <c r="A36" s="12">
        <v>13</v>
      </c>
      <c r="B36" s="18" t="s">
        <v>58</v>
      </c>
      <c r="C36" s="31">
        <v>6</v>
      </c>
      <c r="D36" s="32">
        <v>0</v>
      </c>
      <c r="E36" s="32">
        <v>2</v>
      </c>
      <c r="F36" s="32">
        <v>0</v>
      </c>
      <c r="G36" s="11"/>
      <c r="H36" s="12" t="s">
        <v>19</v>
      </c>
      <c r="I36" s="12">
        <v>3</v>
      </c>
      <c r="J36" s="19">
        <v>1</v>
      </c>
      <c r="K36" s="20"/>
      <c r="L36" s="15">
        <v>0</v>
      </c>
      <c r="M36" s="15">
        <v>0</v>
      </c>
      <c r="N36" s="15">
        <v>0</v>
      </c>
      <c r="O36" s="15">
        <v>0</v>
      </c>
      <c r="P36" s="15">
        <v>1</v>
      </c>
      <c r="Q36" s="15">
        <v>2</v>
      </c>
      <c r="R36" s="20"/>
      <c r="S36" s="20">
        <f aca="true" t="shared" si="4" ref="S36:S67">((((MAX(C36,L36)+MAX(D36,M36))+MAX(E36,N36))+MAX(F36,O36))+(2*MAX(I36,P36)))+(2*MAX(J36,Q36))</f>
        <v>18</v>
      </c>
      <c r="T36" s="33" t="str">
        <f aca="true" t="shared" si="5" ref="T36:T67">IF((S36=""),"",IF((S36&gt;34),"отл",IF((S36&gt;25),"хор",IF((S36&gt;16),"уд",""))))</f>
        <v>уд</v>
      </c>
      <c r="U36" s="17">
        <f t="shared" si="3"/>
        <v>8</v>
      </c>
      <c r="V36" s="3"/>
    </row>
    <row r="37" spans="1:22" ht="12.75" customHeight="1">
      <c r="A37" s="12">
        <v>14</v>
      </c>
      <c r="B37" s="18" t="s">
        <v>59</v>
      </c>
      <c r="C37" s="31">
        <v>6</v>
      </c>
      <c r="D37" s="32">
        <v>0</v>
      </c>
      <c r="E37" s="32">
        <v>0</v>
      </c>
      <c r="F37" s="32">
        <v>0</v>
      </c>
      <c r="G37" s="11"/>
      <c r="H37" s="12"/>
      <c r="I37" s="12"/>
      <c r="J37" s="19"/>
      <c r="K37" s="20"/>
      <c r="L37" s="15"/>
      <c r="M37" s="15"/>
      <c r="N37" s="15"/>
      <c r="O37" s="15"/>
      <c r="P37" s="15"/>
      <c r="Q37" s="15"/>
      <c r="R37" s="20"/>
      <c r="S37" s="20">
        <f t="shared" si="4"/>
        <v>6</v>
      </c>
      <c r="T37" s="21">
        <f t="shared" si="5"/>
      </c>
      <c r="U37" s="17">
        <f t="shared" si="3"/>
        <v>11</v>
      </c>
      <c r="V37" s="3"/>
    </row>
    <row r="38" spans="1:22" ht="12.75" customHeight="1">
      <c r="A38" s="12">
        <v>15</v>
      </c>
      <c r="B38" s="18" t="s">
        <v>60</v>
      </c>
      <c r="C38" s="32">
        <v>4</v>
      </c>
      <c r="D38" s="31">
        <v>5</v>
      </c>
      <c r="E38" s="31">
        <v>5</v>
      </c>
      <c r="F38" s="32">
        <v>0</v>
      </c>
      <c r="G38" s="11"/>
      <c r="H38" s="12" t="s">
        <v>17</v>
      </c>
      <c r="I38" s="12">
        <v>0</v>
      </c>
      <c r="J38" s="19">
        <v>0</v>
      </c>
      <c r="K38" s="20"/>
      <c r="L38" s="15">
        <v>4</v>
      </c>
      <c r="M38" s="15"/>
      <c r="N38" s="15"/>
      <c r="O38" s="15">
        <v>0</v>
      </c>
      <c r="P38" s="15">
        <v>2</v>
      </c>
      <c r="Q38" s="15">
        <v>0</v>
      </c>
      <c r="R38" s="20"/>
      <c r="S38" s="20">
        <f t="shared" si="4"/>
        <v>18</v>
      </c>
      <c r="T38" s="33" t="str">
        <f t="shared" si="5"/>
        <v>уд</v>
      </c>
      <c r="U38" s="17">
        <f t="shared" si="3"/>
        <v>8</v>
      </c>
      <c r="V38" s="3"/>
    </row>
    <row r="39" spans="1:22" ht="12.75" customHeight="1">
      <c r="A39" s="12">
        <v>16</v>
      </c>
      <c r="B39" s="34" t="s">
        <v>61</v>
      </c>
      <c r="C39" s="11">
        <v>0</v>
      </c>
      <c r="D39" s="11">
        <v>0</v>
      </c>
      <c r="E39" s="11">
        <v>0</v>
      </c>
      <c r="F39" s="11">
        <v>0</v>
      </c>
      <c r="G39" s="11"/>
      <c r="H39" s="12" t="s">
        <v>62</v>
      </c>
      <c r="I39" s="12">
        <v>1</v>
      </c>
      <c r="J39" s="19">
        <v>0</v>
      </c>
      <c r="K39" s="20"/>
      <c r="L39" s="15">
        <v>4</v>
      </c>
      <c r="M39" s="15">
        <v>0</v>
      </c>
      <c r="N39" s="15">
        <v>2</v>
      </c>
      <c r="O39" s="15">
        <v>0</v>
      </c>
      <c r="P39" s="15">
        <v>0</v>
      </c>
      <c r="Q39" s="15">
        <v>0</v>
      </c>
      <c r="R39" s="20"/>
      <c r="S39" s="20">
        <f t="shared" si="4"/>
        <v>8</v>
      </c>
      <c r="T39" s="21">
        <f t="shared" si="5"/>
      </c>
      <c r="U39" s="17">
        <f t="shared" si="3"/>
        <v>9</v>
      </c>
      <c r="V39" s="3"/>
    </row>
    <row r="40" spans="1:22" ht="12.75" customHeight="1">
      <c r="A40" s="12">
        <v>17</v>
      </c>
      <c r="B40" s="18" t="s">
        <v>63</v>
      </c>
      <c r="C40" s="11"/>
      <c r="D40" s="11"/>
      <c r="E40" s="11"/>
      <c r="F40" s="11"/>
      <c r="G40" s="11"/>
      <c r="H40" s="12" t="s">
        <v>25</v>
      </c>
      <c r="I40" s="12">
        <v>3</v>
      </c>
      <c r="J40" s="19">
        <v>0</v>
      </c>
      <c r="K40" s="20"/>
      <c r="L40" s="15">
        <v>6</v>
      </c>
      <c r="M40" s="15">
        <v>0</v>
      </c>
      <c r="N40" s="15">
        <v>1</v>
      </c>
      <c r="O40" s="15">
        <v>2</v>
      </c>
      <c r="P40" s="15">
        <v>0</v>
      </c>
      <c r="Q40" s="15">
        <v>1</v>
      </c>
      <c r="R40" s="20"/>
      <c r="S40" s="20">
        <f t="shared" si="4"/>
        <v>17</v>
      </c>
      <c r="T40" s="33" t="str">
        <f t="shared" si="5"/>
        <v>уд</v>
      </c>
      <c r="U40" s="17">
        <f t="shared" si="3"/>
        <v>9</v>
      </c>
      <c r="V40" s="3"/>
    </row>
    <row r="41" spans="1:22" ht="12.75" customHeight="1">
      <c r="A41" s="22">
        <v>18</v>
      </c>
      <c r="B41" s="23" t="s">
        <v>64</v>
      </c>
      <c r="C41" s="22">
        <v>6</v>
      </c>
      <c r="D41" s="24">
        <v>2</v>
      </c>
      <c r="E41" s="24">
        <v>4</v>
      </c>
      <c r="F41" s="24">
        <v>4</v>
      </c>
      <c r="G41" s="22"/>
      <c r="H41" s="22" t="s">
        <v>19</v>
      </c>
      <c r="I41" s="22">
        <v>2</v>
      </c>
      <c r="J41" s="25">
        <v>6</v>
      </c>
      <c r="K41" s="26"/>
      <c r="L41" s="27"/>
      <c r="M41" s="27"/>
      <c r="N41" s="27"/>
      <c r="O41" s="27">
        <v>4</v>
      </c>
      <c r="P41" s="27">
        <v>4</v>
      </c>
      <c r="Q41" s="27"/>
      <c r="R41" s="26"/>
      <c r="S41" s="26">
        <f t="shared" si="4"/>
        <v>36</v>
      </c>
      <c r="T41" s="28" t="str">
        <f t="shared" si="5"/>
        <v>отл</v>
      </c>
      <c r="U41" s="29">
        <f>IF((S41&gt;34),"",IF((S41&gt;25),(35-S41),IF((S41&gt;18),(26-S41),(18-S41))))</f>
      </c>
      <c r="V41" s="30"/>
    </row>
    <row r="42" spans="1:22" ht="12.75" customHeight="1">
      <c r="A42" s="22">
        <v>19</v>
      </c>
      <c r="B42" s="23" t="s">
        <v>65</v>
      </c>
      <c r="C42" s="24">
        <v>4</v>
      </c>
      <c r="D42" s="22">
        <v>6</v>
      </c>
      <c r="E42" s="24">
        <v>2</v>
      </c>
      <c r="F42" s="24">
        <v>2</v>
      </c>
      <c r="G42" s="22"/>
      <c r="H42" s="22" t="s">
        <v>66</v>
      </c>
      <c r="I42" s="22">
        <v>4</v>
      </c>
      <c r="J42" s="25">
        <v>6</v>
      </c>
      <c r="K42" s="26"/>
      <c r="L42" s="27">
        <v>6</v>
      </c>
      <c r="M42" s="27"/>
      <c r="N42" s="27">
        <v>6</v>
      </c>
      <c r="O42" s="27">
        <v>0</v>
      </c>
      <c r="P42" s="27"/>
      <c r="Q42" s="27"/>
      <c r="R42" s="26"/>
      <c r="S42" s="26">
        <f t="shared" si="4"/>
        <v>40</v>
      </c>
      <c r="T42" s="28" t="str">
        <f t="shared" si="5"/>
        <v>отл</v>
      </c>
      <c r="U42" s="29">
        <f>IF((S42&gt;34),"",IF((S42&gt;25),(35-S42),IF((S42&gt;18),(26-S42),(18-S42))))</f>
      </c>
      <c r="V42" s="30"/>
    </row>
    <row r="43" spans="1:22" ht="12.75" customHeight="1">
      <c r="A43" s="22">
        <v>20</v>
      </c>
      <c r="B43" s="23" t="s">
        <v>67</v>
      </c>
      <c r="C43" s="22">
        <v>6</v>
      </c>
      <c r="D43" s="24">
        <v>1</v>
      </c>
      <c r="E43" s="24">
        <v>4</v>
      </c>
      <c r="F43" s="24">
        <v>0</v>
      </c>
      <c r="G43" s="22"/>
      <c r="H43" s="22" t="s">
        <v>19</v>
      </c>
      <c r="I43" s="22">
        <v>1</v>
      </c>
      <c r="J43" s="25">
        <v>2</v>
      </c>
      <c r="K43" s="26"/>
      <c r="L43" s="27"/>
      <c r="M43" s="27"/>
      <c r="N43" s="27"/>
      <c r="O43" s="27">
        <v>0</v>
      </c>
      <c r="P43" s="27">
        <v>6</v>
      </c>
      <c r="Q43" s="27">
        <v>6</v>
      </c>
      <c r="R43" s="26"/>
      <c r="S43" s="26">
        <f t="shared" si="4"/>
        <v>35</v>
      </c>
      <c r="T43" s="28" t="str">
        <f t="shared" si="5"/>
        <v>отл</v>
      </c>
      <c r="U43" s="29">
        <f>IF((S43&gt;34),"",IF((S43&gt;25),(35-S43),IF((S43&gt;18),(26-S43),(18-S43))))</f>
      </c>
      <c r="V43" s="30"/>
    </row>
    <row r="44" spans="1:22" ht="12.75" customHeight="1">
      <c r="A44" s="12"/>
      <c r="B44" s="34"/>
      <c r="C44" s="11"/>
      <c r="D44" s="11"/>
      <c r="E44" s="11"/>
      <c r="F44" s="11"/>
      <c r="G44" s="11"/>
      <c r="H44" s="12"/>
      <c r="I44" s="12"/>
      <c r="J44" s="19"/>
      <c r="K44" s="20"/>
      <c r="L44" s="15"/>
      <c r="M44" s="15"/>
      <c r="N44" s="15"/>
      <c r="O44" s="15"/>
      <c r="P44" s="15"/>
      <c r="Q44" s="15"/>
      <c r="R44" s="20"/>
      <c r="S44" s="20">
        <f t="shared" si="4"/>
        <v>0</v>
      </c>
      <c r="T44" s="21">
        <f t="shared" si="5"/>
      </c>
      <c r="U44" s="17">
        <f aca="true" t="shared" si="6" ref="U44:U76">IF((S44=0),"",IF((S44&gt;34),"",IF((S44&gt;25),(35-S44),IF((S44&gt;16),(26-S44),(17-S44)))))</f>
      </c>
      <c r="V44" s="3"/>
    </row>
    <row r="45" spans="1:22" ht="15" customHeight="1">
      <c r="A45" s="80" t="s">
        <v>68</v>
      </c>
      <c r="B45" s="81"/>
      <c r="C45" s="81"/>
      <c r="D45" s="81"/>
      <c r="E45" s="81"/>
      <c r="F45" s="81"/>
      <c r="G45" s="82"/>
      <c r="H45" s="12"/>
      <c r="I45" s="12"/>
      <c r="J45" s="19"/>
      <c r="K45" s="20"/>
      <c r="L45" s="15"/>
      <c r="M45" s="15"/>
      <c r="N45" s="15"/>
      <c r="O45" s="15"/>
      <c r="P45" s="15"/>
      <c r="Q45" s="15"/>
      <c r="R45" s="20"/>
      <c r="S45" s="20">
        <f t="shared" si="4"/>
        <v>0</v>
      </c>
      <c r="T45" s="21">
        <f t="shared" si="5"/>
      </c>
      <c r="U45" s="17">
        <f t="shared" si="6"/>
      </c>
      <c r="V45" s="3"/>
    </row>
    <row r="46" spans="1:22" ht="12.75" customHeight="1">
      <c r="A46" s="8" t="s">
        <v>5</v>
      </c>
      <c r="B46" s="9" t="s">
        <v>6</v>
      </c>
      <c r="C46" s="10" t="s">
        <v>7</v>
      </c>
      <c r="D46" s="10" t="s">
        <v>8</v>
      </c>
      <c r="E46" s="10" t="s">
        <v>9</v>
      </c>
      <c r="F46" s="10" t="s">
        <v>10</v>
      </c>
      <c r="G46" s="11"/>
      <c r="H46" s="12"/>
      <c r="I46" s="12"/>
      <c r="J46" s="19"/>
      <c r="K46" s="20"/>
      <c r="L46" s="15"/>
      <c r="M46" s="15"/>
      <c r="N46" s="15"/>
      <c r="O46" s="15"/>
      <c r="P46" s="15"/>
      <c r="Q46" s="15"/>
      <c r="R46" s="20"/>
      <c r="S46" s="20">
        <f t="shared" si="4"/>
        <v>0</v>
      </c>
      <c r="T46" s="21">
        <f t="shared" si="5"/>
      </c>
      <c r="U46" s="17">
        <f t="shared" si="6"/>
      </c>
      <c r="V46" s="3" t="s">
        <v>69</v>
      </c>
    </row>
    <row r="47" spans="1:22" ht="12.75" customHeight="1">
      <c r="A47" s="12">
        <v>1</v>
      </c>
      <c r="B47" s="18" t="s">
        <v>70</v>
      </c>
      <c r="C47" s="31">
        <v>6</v>
      </c>
      <c r="D47" s="32">
        <v>1</v>
      </c>
      <c r="E47" s="32">
        <v>0</v>
      </c>
      <c r="F47" s="32">
        <v>0</v>
      </c>
      <c r="G47" s="11"/>
      <c r="H47" s="12" t="s">
        <v>54</v>
      </c>
      <c r="I47" s="12">
        <v>0</v>
      </c>
      <c r="J47" s="19">
        <v>4</v>
      </c>
      <c r="K47" s="20"/>
      <c r="L47" s="15"/>
      <c r="M47" s="15">
        <v>0</v>
      </c>
      <c r="N47" s="15">
        <v>2</v>
      </c>
      <c r="O47" s="15">
        <v>2</v>
      </c>
      <c r="P47" s="15">
        <v>1</v>
      </c>
      <c r="Q47" s="15">
        <v>0</v>
      </c>
      <c r="R47" s="20"/>
      <c r="S47" s="20">
        <f t="shared" si="4"/>
        <v>21</v>
      </c>
      <c r="T47" s="33" t="str">
        <f t="shared" si="5"/>
        <v>уд</v>
      </c>
      <c r="U47" s="17">
        <f t="shared" si="6"/>
        <v>5</v>
      </c>
      <c r="V47" s="3"/>
    </row>
    <row r="48" spans="1:22" ht="12.75" customHeight="1">
      <c r="A48" s="12">
        <v>2</v>
      </c>
      <c r="B48" s="18" t="s">
        <v>71</v>
      </c>
      <c r="C48" s="11"/>
      <c r="D48" s="11"/>
      <c r="E48" s="11"/>
      <c r="F48" s="11"/>
      <c r="G48" s="11"/>
      <c r="H48" s="12" t="s">
        <v>30</v>
      </c>
      <c r="I48" s="12">
        <v>0</v>
      </c>
      <c r="J48" s="19">
        <v>2</v>
      </c>
      <c r="K48" s="20"/>
      <c r="L48" s="15">
        <v>4</v>
      </c>
      <c r="M48" s="15">
        <v>0</v>
      </c>
      <c r="N48" s="15">
        <v>0</v>
      </c>
      <c r="O48" s="15">
        <v>0</v>
      </c>
      <c r="P48" s="15"/>
      <c r="Q48" s="15"/>
      <c r="R48" s="20"/>
      <c r="S48" s="20">
        <f t="shared" si="4"/>
        <v>8</v>
      </c>
      <c r="T48" s="21">
        <f t="shared" si="5"/>
      </c>
      <c r="U48" s="17">
        <f t="shared" si="6"/>
        <v>9</v>
      </c>
      <c r="V48" s="3"/>
    </row>
    <row r="49" spans="1:22" ht="12.75" customHeight="1">
      <c r="A49" s="12">
        <v>3</v>
      </c>
      <c r="B49" s="18" t="s">
        <v>72</v>
      </c>
      <c r="C49" s="11"/>
      <c r="D49" s="11"/>
      <c r="E49" s="11"/>
      <c r="F49" s="11"/>
      <c r="G49" s="11"/>
      <c r="H49" s="12"/>
      <c r="I49" s="12"/>
      <c r="J49" s="19"/>
      <c r="K49" s="20"/>
      <c r="L49" s="15">
        <v>2</v>
      </c>
      <c r="M49" s="15">
        <v>0</v>
      </c>
      <c r="N49" s="15">
        <v>0</v>
      </c>
      <c r="O49" s="15">
        <v>0</v>
      </c>
      <c r="P49" s="15"/>
      <c r="Q49" s="15"/>
      <c r="R49" s="20"/>
      <c r="S49" s="20">
        <f t="shared" si="4"/>
        <v>2</v>
      </c>
      <c r="T49" s="21">
        <f t="shared" si="5"/>
      </c>
      <c r="U49" s="17">
        <f t="shared" si="6"/>
        <v>15</v>
      </c>
      <c r="V49" s="3"/>
    </row>
    <row r="50" spans="1:22" ht="12.75" customHeight="1">
      <c r="A50" s="12">
        <v>4</v>
      </c>
      <c r="B50" s="18" t="s">
        <v>73</v>
      </c>
      <c r="C50" s="32">
        <v>2</v>
      </c>
      <c r="D50" s="32">
        <v>2</v>
      </c>
      <c r="E50" s="32">
        <v>0</v>
      </c>
      <c r="F50" s="32">
        <v>0</v>
      </c>
      <c r="G50" s="11"/>
      <c r="H50" s="12"/>
      <c r="I50" s="12"/>
      <c r="J50" s="19"/>
      <c r="K50" s="20"/>
      <c r="L50" s="15">
        <v>4</v>
      </c>
      <c r="M50" s="15">
        <v>0</v>
      </c>
      <c r="N50" s="15">
        <v>6</v>
      </c>
      <c r="O50" s="15">
        <v>1</v>
      </c>
      <c r="P50" s="15">
        <v>2</v>
      </c>
      <c r="Q50" s="15">
        <v>0</v>
      </c>
      <c r="R50" s="20"/>
      <c r="S50" s="20">
        <f t="shared" si="4"/>
        <v>17</v>
      </c>
      <c r="T50" s="33" t="str">
        <f t="shared" si="5"/>
        <v>уд</v>
      </c>
      <c r="U50" s="17">
        <f t="shared" si="6"/>
        <v>9</v>
      </c>
      <c r="V50" s="3"/>
    </row>
    <row r="51" spans="1:22" ht="12.75" customHeight="1">
      <c r="A51" s="12">
        <v>5</v>
      </c>
      <c r="B51" s="18" t="s">
        <v>74</v>
      </c>
      <c r="C51" s="32">
        <v>4</v>
      </c>
      <c r="D51" s="32">
        <v>4</v>
      </c>
      <c r="E51" s="32">
        <v>4</v>
      </c>
      <c r="F51" s="32">
        <v>0</v>
      </c>
      <c r="G51" s="11"/>
      <c r="H51" s="12" t="s">
        <v>66</v>
      </c>
      <c r="I51" s="12">
        <v>4</v>
      </c>
      <c r="J51" s="19">
        <v>0</v>
      </c>
      <c r="K51" s="20"/>
      <c r="L51" s="15"/>
      <c r="M51" s="15"/>
      <c r="N51" s="15"/>
      <c r="O51" s="15"/>
      <c r="P51" s="15">
        <v>0</v>
      </c>
      <c r="Q51" s="15">
        <v>5</v>
      </c>
      <c r="R51" s="20"/>
      <c r="S51" s="20">
        <f t="shared" si="4"/>
        <v>30</v>
      </c>
      <c r="T51" s="33" t="str">
        <f t="shared" si="5"/>
        <v>хор</v>
      </c>
      <c r="U51" s="17">
        <f t="shared" si="6"/>
        <v>5</v>
      </c>
      <c r="V51" s="3"/>
    </row>
    <row r="52" spans="1:22" ht="12.75" customHeight="1">
      <c r="A52" s="12">
        <v>6</v>
      </c>
      <c r="B52" s="18" t="s">
        <v>75</v>
      </c>
      <c r="C52" s="32">
        <v>4</v>
      </c>
      <c r="D52" s="31">
        <v>5</v>
      </c>
      <c r="E52" s="32">
        <v>0</v>
      </c>
      <c r="F52" s="32">
        <v>0</v>
      </c>
      <c r="G52" s="11"/>
      <c r="H52" s="12" t="s">
        <v>54</v>
      </c>
      <c r="I52" s="12">
        <v>0</v>
      </c>
      <c r="J52" s="19">
        <v>0</v>
      </c>
      <c r="K52" s="20"/>
      <c r="L52" s="15">
        <v>0</v>
      </c>
      <c r="M52" s="15">
        <v>0</v>
      </c>
      <c r="N52" s="15">
        <v>6</v>
      </c>
      <c r="O52" s="15">
        <v>0</v>
      </c>
      <c r="P52" s="15">
        <v>0</v>
      </c>
      <c r="Q52" s="15">
        <v>0</v>
      </c>
      <c r="R52" s="20"/>
      <c r="S52" s="20">
        <f t="shared" si="4"/>
        <v>15</v>
      </c>
      <c r="T52" s="21">
        <f t="shared" si="5"/>
      </c>
      <c r="U52" s="17">
        <f t="shared" si="6"/>
        <v>2</v>
      </c>
      <c r="V52" s="3"/>
    </row>
    <row r="53" spans="1:22" ht="12.75" customHeight="1">
      <c r="A53" s="12">
        <v>7</v>
      </c>
      <c r="B53" s="18" t="s">
        <v>76</v>
      </c>
      <c r="C53" s="32">
        <v>1</v>
      </c>
      <c r="D53" s="32">
        <v>0</v>
      </c>
      <c r="E53" s="32">
        <v>0</v>
      </c>
      <c r="F53" s="32">
        <v>0</v>
      </c>
      <c r="G53" s="11"/>
      <c r="H53" s="12"/>
      <c r="I53" s="12"/>
      <c r="J53" s="19"/>
      <c r="K53" s="20"/>
      <c r="L53" s="15">
        <v>2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20"/>
      <c r="S53" s="20">
        <f t="shared" si="4"/>
        <v>2</v>
      </c>
      <c r="T53" s="21">
        <f t="shared" si="5"/>
      </c>
      <c r="U53" s="17">
        <f t="shared" si="6"/>
        <v>15</v>
      </c>
      <c r="V53" s="3"/>
    </row>
    <row r="54" spans="1:22" ht="12.75" customHeight="1">
      <c r="A54" s="12">
        <v>8</v>
      </c>
      <c r="B54" s="18" t="s">
        <v>77</v>
      </c>
      <c r="C54" s="31">
        <v>6</v>
      </c>
      <c r="D54" s="32">
        <v>0</v>
      </c>
      <c r="E54" s="31">
        <v>6</v>
      </c>
      <c r="F54" s="32">
        <v>0</v>
      </c>
      <c r="G54" s="11"/>
      <c r="H54" s="12" t="s">
        <v>28</v>
      </c>
      <c r="I54" s="12">
        <v>3</v>
      </c>
      <c r="J54" s="19">
        <v>2</v>
      </c>
      <c r="K54" s="20"/>
      <c r="L54" s="15"/>
      <c r="M54" s="15">
        <v>0</v>
      </c>
      <c r="N54" s="15"/>
      <c r="O54" s="15">
        <v>2</v>
      </c>
      <c r="P54" s="15">
        <v>5</v>
      </c>
      <c r="Q54" s="15">
        <v>0</v>
      </c>
      <c r="R54" s="20"/>
      <c r="S54" s="20">
        <f t="shared" si="4"/>
        <v>28</v>
      </c>
      <c r="T54" s="33" t="str">
        <f t="shared" si="5"/>
        <v>хор</v>
      </c>
      <c r="U54" s="17">
        <f t="shared" si="6"/>
        <v>7</v>
      </c>
      <c r="V54" s="3"/>
    </row>
    <row r="55" spans="1:22" ht="12.75" customHeight="1">
      <c r="A55" s="12">
        <v>9</v>
      </c>
      <c r="B55" s="18" t="s">
        <v>78</v>
      </c>
      <c r="C55" s="11"/>
      <c r="D55" s="11"/>
      <c r="E55" s="11"/>
      <c r="F55" s="11"/>
      <c r="G55" s="11"/>
      <c r="H55" s="12" t="s">
        <v>25</v>
      </c>
      <c r="I55" s="12">
        <v>4</v>
      </c>
      <c r="J55" s="19">
        <v>0</v>
      </c>
      <c r="K55" s="20"/>
      <c r="L55" s="15"/>
      <c r="M55" s="15"/>
      <c r="N55" s="15"/>
      <c r="O55" s="15"/>
      <c r="P55" s="15"/>
      <c r="Q55" s="15"/>
      <c r="R55" s="20"/>
      <c r="S55" s="20">
        <f t="shared" si="4"/>
        <v>8</v>
      </c>
      <c r="T55" s="21">
        <f t="shared" si="5"/>
      </c>
      <c r="U55" s="17">
        <f t="shared" si="6"/>
        <v>9</v>
      </c>
      <c r="V55" s="3"/>
    </row>
    <row r="56" spans="1:22" ht="12.75" customHeight="1">
      <c r="A56" s="22">
        <v>10</v>
      </c>
      <c r="B56" s="23" t="s">
        <v>79</v>
      </c>
      <c r="C56" s="22">
        <v>6</v>
      </c>
      <c r="D56" s="22">
        <v>5</v>
      </c>
      <c r="E56" s="24">
        <v>2</v>
      </c>
      <c r="F56" s="22">
        <v>6</v>
      </c>
      <c r="G56" s="22"/>
      <c r="H56" s="22" t="s">
        <v>66</v>
      </c>
      <c r="I56" s="22">
        <v>4</v>
      </c>
      <c r="J56" s="25">
        <v>2</v>
      </c>
      <c r="K56" s="26"/>
      <c r="L56" s="27"/>
      <c r="M56" s="27"/>
      <c r="N56" s="27">
        <v>4</v>
      </c>
      <c r="O56" s="27"/>
      <c r="P56" s="27">
        <v>0</v>
      </c>
      <c r="Q56" s="27">
        <v>6</v>
      </c>
      <c r="R56" s="26"/>
      <c r="S56" s="26">
        <f t="shared" si="4"/>
        <v>41</v>
      </c>
      <c r="T56" s="28" t="str">
        <f t="shared" si="5"/>
        <v>отл</v>
      </c>
      <c r="U56" s="29">
        <f t="shared" si="6"/>
      </c>
      <c r="V56" s="30"/>
    </row>
    <row r="57" spans="1:22" ht="12.75" customHeight="1">
      <c r="A57" s="12">
        <v>11</v>
      </c>
      <c r="B57" s="18" t="s">
        <v>80</v>
      </c>
      <c r="C57" s="31">
        <v>6</v>
      </c>
      <c r="D57" s="32">
        <v>0</v>
      </c>
      <c r="E57" s="31">
        <v>6</v>
      </c>
      <c r="F57" s="32">
        <v>0</v>
      </c>
      <c r="G57" s="11"/>
      <c r="H57" s="12" t="s">
        <v>47</v>
      </c>
      <c r="I57" s="12">
        <v>0</v>
      </c>
      <c r="J57" s="19">
        <v>0</v>
      </c>
      <c r="K57" s="20"/>
      <c r="L57" s="15"/>
      <c r="M57" s="15"/>
      <c r="N57" s="15"/>
      <c r="O57" s="15"/>
      <c r="P57" s="15"/>
      <c r="Q57" s="15"/>
      <c r="R57" s="20"/>
      <c r="S57" s="20">
        <f t="shared" si="4"/>
        <v>12</v>
      </c>
      <c r="T57" s="21">
        <f t="shared" si="5"/>
      </c>
      <c r="U57" s="17">
        <f t="shared" si="6"/>
        <v>5</v>
      </c>
      <c r="V57" s="3"/>
    </row>
    <row r="58" spans="1:22" ht="12.75" customHeight="1">
      <c r="A58" s="12">
        <v>12</v>
      </c>
      <c r="B58" s="18" t="s">
        <v>81</v>
      </c>
      <c r="C58" s="11"/>
      <c r="D58" s="11"/>
      <c r="E58" s="11"/>
      <c r="F58" s="11"/>
      <c r="G58" s="11"/>
      <c r="H58" s="12" t="s">
        <v>30</v>
      </c>
      <c r="I58" s="12">
        <v>3</v>
      </c>
      <c r="J58" s="19">
        <v>1</v>
      </c>
      <c r="K58" s="20"/>
      <c r="L58" s="15">
        <v>6</v>
      </c>
      <c r="M58" s="15">
        <v>0</v>
      </c>
      <c r="N58" s="15">
        <v>4</v>
      </c>
      <c r="O58" s="15">
        <v>4</v>
      </c>
      <c r="P58" s="15">
        <v>0</v>
      </c>
      <c r="Q58" s="15">
        <v>4</v>
      </c>
      <c r="R58" s="20"/>
      <c r="S58" s="20">
        <f t="shared" si="4"/>
        <v>28</v>
      </c>
      <c r="T58" s="33" t="str">
        <f t="shared" si="5"/>
        <v>хор</v>
      </c>
      <c r="U58" s="17">
        <f t="shared" si="6"/>
        <v>7</v>
      </c>
      <c r="V58" s="3"/>
    </row>
    <row r="59" spans="1:22" ht="12.75" customHeight="1">
      <c r="A59" s="12">
        <v>13</v>
      </c>
      <c r="B59" s="18" t="s">
        <v>82</v>
      </c>
      <c r="C59" s="11"/>
      <c r="D59" s="11"/>
      <c r="E59" s="11"/>
      <c r="F59" s="11"/>
      <c r="G59" s="11"/>
      <c r="H59" s="12"/>
      <c r="I59" s="12"/>
      <c r="J59" s="19"/>
      <c r="K59" s="20"/>
      <c r="L59" s="15"/>
      <c r="M59" s="15"/>
      <c r="N59" s="15"/>
      <c r="O59" s="15"/>
      <c r="P59" s="15"/>
      <c r="Q59" s="15"/>
      <c r="R59" s="20"/>
      <c r="S59" s="20">
        <f t="shared" si="4"/>
        <v>0</v>
      </c>
      <c r="T59" s="21">
        <f t="shared" si="5"/>
      </c>
      <c r="U59" s="17">
        <f t="shared" si="6"/>
      </c>
      <c r="V59" s="3"/>
    </row>
    <row r="60" spans="1:22" ht="12.75" customHeight="1">
      <c r="A60" s="12">
        <v>14</v>
      </c>
      <c r="B60" s="18" t="s">
        <v>83</v>
      </c>
      <c r="C60" s="31">
        <v>5</v>
      </c>
      <c r="D60" s="32">
        <v>4</v>
      </c>
      <c r="E60" s="32">
        <v>2</v>
      </c>
      <c r="F60" s="32">
        <v>0</v>
      </c>
      <c r="G60" s="11"/>
      <c r="H60" s="12" t="s">
        <v>25</v>
      </c>
      <c r="I60" s="12">
        <v>4</v>
      </c>
      <c r="J60" s="19">
        <v>0</v>
      </c>
      <c r="K60" s="20"/>
      <c r="L60" s="15"/>
      <c r="M60" s="15">
        <v>0</v>
      </c>
      <c r="N60" s="15">
        <v>1</v>
      </c>
      <c r="O60" s="15">
        <v>0</v>
      </c>
      <c r="P60" s="15">
        <v>0</v>
      </c>
      <c r="Q60" s="15">
        <v>4</v>
      </c>
      <c r="R60" s="20"/>
      <c r="S60" s="20">
        <f t="shared" si="4"/>
        <v>27</v>
      </c>
      <c r="T60" s="33" t="str">
        <f t="shared" si="5"/>
        <v>хор</v>
      </c>
      <c r="U60" s="17">
        <f t="shared" si="6"/>
        <v>8</v>
      </c>
      <c r="V60" s="3"/>
    </row>
    <row r="61" spans="1:22" ht="12.75" customHeight="1">
      <c r="A61" s="12">
        <v>15</v>
      </c>
      <c r="B61" s="18" t="s">
        <v>84</v>
      </c>
      <c r="C61" s="11"/>
      <c r="D61" s="11"/>
      <c r="E61" s="11"/>
      <c r="F61" s="11"/>
      <c r="G61" s="11"/>
      <c r="H61" s="12"/>
      <c r="I61" s="12"/>
      <c r="J61" s="19"/>
      <c r="K61" s="20"/>
      <c r="L61" s="15"/>
      <c r="M61" s="15"/>
      <c r="N61" s="15"/>
      <c r="O61" s="15"/>
      <c r="P61" s="15"/>
      <c r="Q61" s="15"/>
      <c r="R61" s="20"/>
      <c r="S61" s="20">
        <f t="shared" si="4"/>
        <v>0</v>
      </c>
      <c r="T61" s="21">
        <f t="shared" si="5"/>
      </c>
      <c r="U61" s="17">
        <f t="shared" si="6"/>
      </c>
      <c r="V61" s="3"/>
    </row>
    <row r="62" spans="1:22" ht="12.75" customHeight="1">
      <c r="A62" s="12">
        <v>16</v>
      </c>
      <c r="B62" s="18" t="s">
        <v>85</v>
      </c>
      <c r="C62" s="31">
        <v>5</v>
      </c>
      <c r="D62" s="32">
        <v>4</v>
      </c>
      <c r="E62" s="32">
        <v>4</v>
      </c>
      <c r="F62" s="32">
        <v>0</v>
      </c>
      <c r="G62" s="11"/>
      <c r="H62" s="12" t="s">
        <v>62</v>
      </c>
      <c r="I62" s="12">
        <v>1</v>
      </c>
      <c r="J62" s="19">
        <v>0</v>
      </c>
      <c r="K62" s="20"/>
      <c r="L62" s="15"/>
      <c r="M62" s="15">
        <v>0</v>
      </c>
      <c r="N62" s="15">
        <v>0</v>
      </c>
      <c r="O62" s="15">
        <v>0</v>
      </c>
      <c r="P62" s="15">
        <v>4</v>
      </c>
      <c r="Q62" s="15">
        <v>0</v>
      </c>
      <c r="R62" s="20"/>
      <c r="S62" s="20">
        <f t="shared" si="4"/>
        <v>21</v>
      </c>
      <c r="T62" s="33" t="str">
        <f t="shared" si="5"/>
        <v>уд</v>
      </c>
      <c r="U62" s="17">
        <f t="shared" si="6"/>
        <v>5</v>
      </c>
      <c r="V62" s="3"/>
    </row>
    <row r="63" spans="1:22" ht="12.75" customHeight="1">
      <c r="A63" s="12">
        <v>17</v>
      </c>
      <c r="B63" s="18" t="s">
        <v>86</v>
      </c>
      <c r="C63" s="11"/>
      <c r="D63" s="11"/>
      <c r="E63" s="11"/>
      <c r="F63" s="11"/>
      <c r="G63" s="11"/>
      <c r="H63" s="12" t="s">
        <v>17</v>
      </c>
      <c r="I63" s="12">
        <v>0</v>
      </c>
      <c r="J63" s="19">
        <v>2</v>
      </c>
      <c r="K63" s="20"/>
      <c r="L63" s="15">
        <v>4</v>
      </c>
      <c r="M63" s="15">
        <v>0</v>
      </c>
      <c r="N63" s="15">
        <v>4</v>
      </c>
      <c r="O63" s="15">
        <v>0</v>
      </c>
      <c r="P63" s="15">
        <v>0</v>
      </c>
      <c r="Q63" s="15">
        <v>4</v>
      </c>
      <c r="R63" s="20"/>
      <c r="S63" s="20">
        <f t="shared" si="4"/>
        <v>16</v>
      </c>
      <c r="T63" s="21">
        <f t="shared" si="5"/>
      </c>
      <c r="U63" s="17">
        <f t="shared" si="6"/>
        <v>1</v>
      </c>
      <c r="V63" s="3"/>
    </row>
    <row r="64" spans="1:22" ht="12.75" customHeight="1">
      <c r="A64" s="12">
        <v>18</v>
      </c>
      <c r="B64" s="18" t="s">
        <v>87</v>
      </c>
      <c r="C64" s="11"/>
      <c r="D64" s="11"/>
      <c r="E64" s="11"/>
      <c r="F64" s="11"/>
      <c r="G64" s="11"/>
      <c r="H64" s="12" t="s">
        <v>47</v>
      </c>
      <c r="I64" s="12">
        <v>2</v>
      </c>
      <c r="J64" s="19">
        <v>1</v>
      </c>
      <c r="K64" s="20"/>
      <c r="L64" s="15">
        <v>0</v>
      </c>
      <c r="M64" s="15">
        <v>0</v>
      </c>
      <c r="N64" s="15">
        <v>2</v>
      </c>
      <c r="O64" s="15">
        <v>0</v>
      </c>
      <c r="P64" s="15">
        <v>0</v>
      </c>
      <c r="Q64" s="15">
        <v>5</v>
      </c>
      <c r="R64" s="20"/>
      <c r="S64" s="20">
        <f t="shared" si="4"/>
        <v>16</v>
      </c>
      <c r="T64" s="21">
        <f t="shared" si="5"/>
      </c>
      <c r="U64" s="17">
        <f t="shared" si="6"/>
        <v>1</v>
      </c>
      <c r="V64" s="3"/>
    </row>
    <row r="65" spans="1:22" ht="12.75" customHeight="1">
      <c r="A65" s="12">
        <v>19</v>
      </c>
      <c r="B65" s="18" t="s">
        <v>88</v>
      </c>
      <c r="C65" s="11"/>
      <c r="D65" s="11"/>
      <c r="E65" s="11"/>
      <c r="F65" s="11"/>
      <c r="G65" s="11"/>
      <c r="H65" s="12"/>
      <c r="I65" s="12"/>
      <c r="J65" s="19"/>
      <c r="K65" s="20"/>
      <c r="L65" s="15">
        <v>3</v>
      </c>
      <c r="M65" s="15">
        <v>0</v>
      </c>
      <c r="N65" s="15">
        <v>0</v>
      </c>
      <c r="O65" s="15">
        <v>4</v>
      </c>
      <c r="P65" s="15">
        <v>0</v>
      </c>
      <c r="Q65" s="15">
        <v>0</v>
      </c>
      <c r="R65" s="20"/>
      <c r="S65" s="20">
        <f t="shared" si="4"/>
        <v>7</v>
      </c>
      <c r="T65" s="21">
        <f t="shared" si="5"/>
      </c>
      <c r="U65" s="17">
        <f t="shared" si="6"/>
        <v>10</v>
      </c>
      <c r="V65" s="3"/>
    </row>
    <row r="66" spans="1:22" ht="12.75" customHeight="1">
      <c r="A66" s="12">
        <v>20</v>
      </c>
      <c r="B66" s="18" t="s">
        <v>89</v>
      </c>
      <c r="C66" s="11"/>
      <c r="D66" s="11"/>
      <c r="E66" s="11"/>
      <c r="F66" s="11"/>
      <c r="G66" s="11"/>
      <c r="H66" s="12"/>
      <c r="I66" s="12"/>
      <c r="J66" s="19"/>
      <c r="K66" s="20"/>
      <c r="L66" s="15"/>
      <c r="M66" s="15"/>
      <c r="N66" s="15"/>
      <c r="O66" s="15"/>
      <c r="P66" s="15"/>
      <c r="Q66" s="15"/>
      <c r="R66" s="20"/>
      <c r="S66" s="20">
        <f t="shared" si="4"/>
        <v>0</v>
      </c>
      <c r="T66" s="21">
        <f t="shared" si="5"/>
      </c>
      <c r="U66" s="17">
        <f t="shared" si="6"/>
      </c>
      <c r="V66" s="3"/>
    </row>
    <row r="67" spans="1:22" ht="12.75" customHeight="1">
      <c r="A67" s="12">
        <v>21</v>
      </c>
      <c r="B67" s="18" t="s">
        <v>90</v>
      </c>
      <c r="C67" s="11"/>
      <c r="D67" s="11"/>
      <c r="E67" s="11"/>
      <c r="F67" s="11"/>
      <c r="G67" s="11"/>
      <c r="H67" s="12"/>
      <c r="I67" s="12"/>
      <c r="J67" s="19"/>
      <c r="K67" s="20"/>
      <c r="L67" s="15"/>
      <c r="M67" s="15"/>
      <c r="N67" s="15"/>
      <c r="O67" s="15"/>
      <c r="P67" s="15"/>
      <c r="Q67" s="15"/>
      <c r="R67" s="20"/>
      <c r="S67" s="20">
        <f t="shared" si="4"/>
        <v>0</v>
      </c>
      <c r="T67" s="21">
        <f t="shared" si="5"/>
      </c>
      <c r="U67" s="17">
        <f t="shared" si="6"/>
      </c>
      <c r="V67" s="3"/>
    </row>
    <row r="68" spans="1:22" ht="12.75" customHeight="1">
      <c r="A68" s="12">
        <v>22</v>
      </c>
      <c r="B68" s="18" t="s">
        <v>91</v>
      </c>
      <c r="C68" s="31">
        <v>6</v>
      </c>
      <c r="D68" s="32">
        <v>2</v>
      </c>
      <c r="E68" s="32">
        <v>0</v>
      </c>
      <c r="F68" s="32">
        <v>4</v>
      </c>
      <c r="G68" s="11"/>
      <c r="H68" s="12" t="s">
        <v>62</v>
      </c>
      <c r="I68" s="12">
        <v>1</v>
      </c>
      <c r="J68" s="19">
        <v>1</v>
      </c>
      <c r="K68" s="20"/>
      <c r="L68" s="15"/>
      <c r="M68" s="15">
        <v>0</v>
      </c>
      <c r="N68" s="15">
        <v>4</v>
      </c>
      <c r="O68" s="15">
        <v>4</v>
      </c>
      <c r="P68" s="15">
        <v>0</v>
      </c>
      <c r="Q68" s="15">
        <v>0</v>
      </c>
      <c r="R68" s="20"/>
      <c r="S68" s="20">
        <f aca="true" t="shared" si="7" ref="S68:S99">((((MAX(C68,L68)+MAX(D68,M68))+MAX(E68,N68))+MAX(F68,O68))+(2*MAX(I68,P68)))+(2*MAX(J68,Q68))</f>
        <v>20</v>
      </c>
      <c r="T68" s="33" t="str">
        <f aca="true" t="shared" si="8" ref="T68:T99">IF((S68=""),"",IF((S68&gt;34),"отл",IF((S68&gt;25),"хор",IF((S68&gt;16),"уд",""))))</f>
        <v>уд</v>
      </c>
      <c r="U68" s="17">
        <f t="shared" si="6"/>
        <v>6</v>
      </c>
      <c r="V68" s="3"/>
    </row>
    <row r="69" spans="1:22" ht="12.75" customHeight="1">
      <c r="A69" s="12">
        <v>23</v>
      </c>
      <c r="B69" s="18" t="s">
        <v>92</v>
      </c>
      <c r="C69" s="31">
        <v>6</v>
      </c>
      <c r="D69" s="32">
        <v>0</v>
      </c>
      <c r="E69" s="32">
        <v>0</v>
      </c>
      <c r="F69" s="32">
        <v>0</v>
      </c>
      <c r="G69" s="11"/>
      <c r="H69" s="12"/>
      <c r="I69" s="12"/>
      <c r="J69" s="19"/>
      <c r="K69" s="20"/>
      <c r="L69" s="15"/>
      <c r="M69" s="15"/>
      <c r="N69" s="15">
        <v>0</v>
      </c>
      <c r="O69" s="15">
        <v>2</v>
      </c>
      <c r="P69" s="15"/>
      <c r="Q69" s="15"/>
      <c r="R69" s="20"/>
      <c r="S69" s="20">
        <f t="shared" si="7"/>
        <v>8</v>
      </c>
      <c r="T69" s="21">
        <f t="shared" si="8"/>
      </c>
      <c r="U69" s="17">
        <f t="shared" si="6"/>
        <v>9</v>
      </c>
      <c r="V69" s="3"/>
    </row>
    <row r="70" spans="1:22" ht="12.75" customHeight="1">
      <c r="A70" s="12">
        <v>24</v>
      </c>
      <c r="B70" s="18" t="s">
        <v>93</v>
      </c>
      <c r="C70" s="31">
        <v>6</v>
      </c>
      <c r="D70" s="31">
        <v>6</v>
      </c>
      <c r="E70" s="32">
        <v>0</v>
      </c>
      <c r="F70" s="31">
        <v>6</v>
      </c>
      <c r="G70" s="11"/>
      <c r="H70" s="12" t="s">
        <v>19</v>
      </c>
      <c r="I70" s="12">
        <v>0</v>
      </c>
      <c r="J70" s="19">
        <v>2</v>
      </c>
      <c r="K70" s="20"/>
      <c r="L70" s="15"/>
      <c r="M70" s="15"/>
      <c r="N70" s="15">
        <v>0</v>
      </c>
      <c r="O70" s="15"/>
      <c r="P70" s="15">
        <v>5</v>
      </c>
      <c r="Q70" s="15">
        <v>0</v>
      </c>
      <c r="R70" s="20"/>
      <c r="S70" s="20">
        <f t="shared" si="7"/>
        <v>32</v>
      </c>
      <c r="T70" s="33" t="str">
        <f t="shared" si="8"/>
        <v>хор</v>
      </c>
      <c r="U70" s="17">
        <f t="shared" si="6"/>
        <v>3</v>
      </c>
      <c r="V70" s="3"/>
    </row>
    <row r="71" spans="1:22" ht="12.75" customHeight="1">
      <c r="A71" s="12"/>
      <c r="B71" s="34"/>
      <c r="C71" s="11"/>
      <c r="D71" s="11"/>
      <c r="E71" s="11"/>
      <c r="F71" s="11"/>
      <c r="G71" s="11"/>
      <c r="H71" s="12"/>
      <c r="I71" s="12"/>
      <c r="J71" s="19"/>
      <c r="K71" s="20"/>
      <c r="L71" s="15"/>
      <c r="M71" s="15"/>
      <c r="N71" s="15"/>
      <c r="O71" s="15"/>
      <c r="P71" s="15"/>
      <c r="Q71" s="15"/>
      <c r="R71" s="20"/>
      <c r="S71" s="20">
        <f t="shared" si="7"/>
        <v>0</v>
      </c>
      <c r="T71" s="21">
        <f t="shared" si="8"/>
      </c>
      <c r="U71" s="17">
        <f t="shared" si="6"/>
      </c>
      <c r="V71" s="3"/>
    </row>
    <row r="72" spans="1:22" ht="15" customHeight="1">
      <c r="A72" s="80" t="s">
        <v>94</v>
      </c>
      <c r="B72" s="81"/>
      <c r="C72" s="81"/>
      <c r="D72" s="81"/>
      <c r="E72" s="81"/>
      <c r="F72" s="81"/>
      <c r="G72" s="82"/>
      <c r="H72" s="12"/>
      <c r="I72" s="12"/>
      <c r="J72" s="19"/>
      <c r="K72" s="20"/>
      <c r="L72" s="15"/>
      <c r="M72" s="15"/>
      <c r="N72" s="15"/>
      <c r="O72" s="15"/>
      <c r="P72" s="15"/>
      <c r="Q72" s="15"/>
      <c r="R72" s="20"/>
      <c r="S72" s="20">
        <f t="shared" si="7"/>
        <v>0</v>
      </c>
      <c r="T72" s="21">
        <f t="shared" si="8"/>
      </c>
      <c r="U72" s="17">
        <f t="shared" si="6"/>
      </c>
      <c r="V72" s="3"/>
    </row>
    <row r="73" spans="1:22" ht="12.75" customHeight="1">
      <c r="A73" s="8" t="s">
        <v>5</v>
      </c>
      <c r="B73" s="9" t="s">
        <v>6</v>
      </c>
      <c r="C73" s="10" t="s">
        <v>7</v>
      </c>
      <c r="D73" s="10" t="s">
        <v>8</v>
      </c>
      <c r="E73" s="10" t="s">
        <v>9</v>
      </c>
      <c r="F73" s="10" t="s">
        <v>10</v>
      </c>
      <c r="G73" s="11"/>
      <c r="H73" s="12"/>
      <c r="I73" s="12"/>
      <c r="J73" s="19"/>
      <c r="K73" s="20"/>
      <c r="L73" s="15"/>
      <c r="M73" s="15"/>
      <c r="N73" s="15"/>
      <c r="O73" s="15"/>
      <c r="P73" s="15"/>
      <c r="Q73" s="15"/>
      <c r="R73" s="20"/>
      <c r="S73" s="20">
        <f t="shared" si="7"/>
        <v>0</v>
      </c>
      <c r="T73" s="21">
        <f t="shared" si="8"/>
      </c>
      <c r="U73" s="17">
        <f t="shared" si="6"/>
      </c>
      <c r="V73" s="3" t="s">
        <v>69</v>
      </c>
    </row>
    <row r="74" spans="1:22" ht="12.75" customHeight="1">
      <c r="A74" s="12">
        <v>1</v>
      </c>
      <c r="B74" s="18" t="s">
        <v>95</v>
      </c>
      <c r="C74" s="11"/>
      <c r="D74" s="11"/>
      <c r="E74" s="11"/>
      <c r="F74" s="11"/>
      <c r="G74" s="11"/>
      <c r="H74" s="12"/>
      <c r="I74" s="12"/>
      <c r="J74" s="19"/>
      <c r="K74" s="20"/>
      <c r="L74" s="15"/>
      <c r="M74" s="15"/>
      <c r="N74" s="15"/>
      <c r="O74" s="15"/>
      <c r="P74" s="15"/>
      <c r="Q74" s="15"/>
      <c r="R74" s="20"/>
      <c r="S74" s="20">
        <f t="shared" si="7"/>
        <v>0</v>
      </c>
      <c r="T74" s="21">
        <f t="shared" si="8"/>
      </c>
      <c r="U74" s="17">
        <f t="shared" si="6"/>
      </c>
      <c r="V74" s="3"/>
    </row>
    <row r="75" spans="1:22" ht="12.75" customHeight="1">
      <c r="A75" s="12">
        <v>2</v>
      </c>
      <c r="B75" s="18" t="s">
        <v>96</v>
      </c>
      <c r="C75" s="11"/>
      <c r="D75" s="11"/>
      <c r="E75" s="11"/>
      <c r="F75" s="11"/>
      <c r="G75" s="11"/>
      <c r="H75" s="12"/>
      <c r="I75" s="12"/>
      <c r="J75" s="19"/>
      <c r="K75" s="20"/>
      <c r="L75" s="15">
        <v>6</v>
      </c>
      <c r="M75" s="15"/>
      <c r="N75" s="15">
        <v>6</v>
      </c>
      <c r="O75" s="15"/>
      <c r="P75" s="15"/>
      <c r="Q75" s="15"/>
      <c r="R75" s="20"/>
      <c r="S75" s="20">
        <f t="shared" si="7"/>
        <v>12</v>
      </c>
      <c r="T75" s="21">
        <f t="shared" si="8"/>
      </c>
      <c r="U75" s="17">
        <f t="shared" si="6"/>
        <v>5</v>
      </c>
      <c r="V75" s="3"/>
    </row>
    <row r="76" spans="1:22" ht="12.75" customHeight="1">
      <c r="A76" s="12">
        <v>3</v>
      </c>
      <c r="B76" s="18" t="s">
        <v>97</v>
      </c>
      <c r="C76" s="11"/>
      <c r="D76" s="11"/>
      <c r="E76" s="11"/>
      <c r="F76" s="11"/>
      <c r="G76" s="11"/>
      <c r="H76" s="12"/>
      <c r="I76" s="12"/>
      <c r="J76" s="19"/>
      <c r="K76" s="20"/>
      <c r="L76" s="15"/>
      <c r="M76" s="15"/>
      <c r="N76" s="15"/>
      <c r="O76" s="15"/>
      <c r="P76" s="15"/>
      <c r="Q76" s="15"/>
      <c r="R76" s="20"/>
      <c r="S76" s="20">
        <f t="shared" si="7"/>
        <v>0</v>
      </c>
      <c r="T76" s="21">
        <f t="shared" si="8"/>
      </c>
      <c r="U76" s="17">
        <f t="shared" si="6"/>
      </c>
      <c r="V76" s="3"/>
    </row>
    <row r="77" spans="1:22" ht="12.75" customHeight="1">
      <c r="A77" s="22">
        <v>4</v>
      </c>
      <c r="B77" s="23" t="s">
        <v>98</v>
      </c>
      <c r="C77" s="22">
        <v>6</v>
      </c>
      <c r="D77" s="24">
        <v>0</v>
      </c>
      <c r="E77" s="22">
        <v>6</v>
      </c>
      <c r="F77" s="24">
        <v>0</v>
      </c>
      <c r="G77" s="22"/>
      <c r="H77" s="22" t="s">
        <v>30</v>
      </c>
      <c r="I77" s="22">
        <v>6</v>
      </c>
      <c r="J77" s="25">
        <v>6</v>
      </c>
      <c r="K77" s="26"/>
      <c r="L77" s="27"/>
      <c r="M77" s="27"/>
      <c r="N77" s="27"/>
      <c r="O77" s="27"/>
      <c r="P77" s="27"/>
      <c r="Q77" s="27"/>
      <c r="R77" s="26"/>
      <c r="S77" s="26">
        <f t="shared" si="7"/>
        <v>36</v>
      </c>
      <c r="T77" s="28" t="str">
        <f t="shared" si="8"/>
        <v>отл</v>
      </c>
      <c r="U77" s="29">
        <f>IF((S77&gt;34),"",IF((S77&gt;25),(35-S77),IF((S77&gt;18),(26-S77),(18-S77))))</f>
      </c>
      <c r="V77" s="30"/>
    </row>
    <row r="78" spans="1:22" ht="12.75" customHeight="1">
      <c r="A78" s="22">
        <v>5</v>
      </c>
      <c r="B78" s="23" t="s">
        <v>99</v>
      </c>
      <c r="C78" s="22">
        <v>5</v>
      </c>
      <c r="D78" s="24">
        <v>4</v>
      </c>
      <c r="E78" s="24">
        <v>2</v>
      </c>
      <c r="F78" s="22">
        <v>6</v>
      </c>
      <c r="G78" s="22"/>
      <c r="H78" s="22" t="s">
        <v>54</v>
      </c>
      <c r="I78" s="22">
        <v>3</v>
      </c>
      <c r="J78" s="25">
        <v>5</v>
      </c>
      <c r="K78" s="26"/>
      <c r="L78" s="27"/>
      <c r="M78" s="27"/>
      <c r="N78" s="27">
        <v>5</v>
      </c>
      <c r="O78" s="27"/>
      <c r="P78" s="27"/>
      <c r="Q78" s="27"/>
      <c r="R78" s="26"/>
      <c r="S78" s="26">
        <f t="shared" si="7"/>
        <v>36</v>
      </c>
      <c r="T78" s="28" t="str">
        <f t="shared" si="8"/>
        <v>отл</v>
      </c>
      <c r="U78" s="29">
        <f>IF((S78&gt;34),"",IF((S78&gt;25),(35-S78),IF((S78&gt;18),(26-S78),(18-S78))))</f>
      </c>
      <c r="V78" s="30"/>
    </row>
    <row r="79" spans="1:22" ht="12.75" customHeight="1">
      <c r="A79" s="12">
        <v>6</v>
      </c>
      <c r="B79" s="18" t="s">
        <v>100</v>
      </c>
      <c r="C79" s="11"/>
      <c r="D79" s="11"/>
      <c r="E79" s="11"/>
      <c r="F79" s="11"/>
      <c r="G79" s="11"/>
      <c r="H79" s="12"/>
      <c r="I79" s="12"/>
      <c r="J79" s="19"/>
      <c r="K79" s="20"/>
      <c r="L79" s="15"/>
      <c r="M79" s="15"/>
      <c r="N79" s="15"/>
      <c r="O79" s="15"/>
      <c r="P79" s="15"/>
      <c r="Q79" s="15"/>
      <c r="R79" s="20"/>
      <c r="S79" s="20">
        <f t="shared" si="7"/>
        <v>0</v>
      </c>
      <c r="T79" s="21">
        <f t="shared" si="8"/>
      </c>
      <c r="U79" s="17">
        <f aca="true" t="shared" si="9" ref="U79:U110">IF((S79=0),"",IF((S79&gt;34),"",IF((S79&gt;25),(35-S79),IF((S79&gt;16),(26-S79),(17-S79)))))</f>
      </c>
      <c r="V79" s="3"/>
    </row>
    <row r="80" spans="1:22" ht="12.75" customHeight="1">
      <c r="A80" s="12">
        <v>7</v>
      </c>
      <c r="B80" s="18" t="s">
        <v>101</v>
      </c>
      <c r="C80" s="31">
        <v>6</v>
      </c>
      <c r="D80" s="32">
        <v>4</v>
      </c>
      <c r="E80" s="31">
        <v>6</v>
      </c>
      <c r="F80" s="32">
        <v>0</v>
      </c>
      <c r="G80" s="11"/>
      <c r="H80" s="12" t="s">
        <v>28</v>
      </c>
      <c r="I80" s="12">
        <v>1</v>
      </c>
      <c r="J80" s="19">
        <v>0</v>
      </c>
      <c r="K80" s="20"/>
      <c r="L80" s="15"/>
      <c r="M80" s="15">
        <v>0</v>
      </c>
      <c r="N80" s="15"/>
      <c r="O80" s="15">
        <v>0</v>
      </c>
      <c r="P80" s="15">
        <v>0</v>
      </c>
      <c r="Q80" s="15">
        <v>4</v>
      </c>
      <c r="R80" s="20"/>
      <c r="S80" s="20">
        <f t="shared" si="7"/>
        <v>26</v>
      </c>
      <c r="T80" s="33" t="str">
        <f t="shared" si="8"/>
        <v>хор</v>
      </c>
      <c r="U80" s="17">
        <f t="shared" si="9"/>
        <v>9</v>
      </c>
      <c r="V80" s="3"/>
    </row>
    <row r="81" spans="1:22" ht="12.75" customHeight="1">
      <c r="A81" s="12">
        <v>8</v>
      </c>
      <c r="B81" s="18" t="s">
        <v>102</v>
      </c>
      <c r="C81" s="11"/>
      <c r="D81" s="11"/>
      <c r="E81" s="11"/>
      <c r="F81" s="11"/>
      <c r="G81" s="11"/>
      <c r="H81" s="12"/>
      <c r="I81" s="12"/>
      <c r="J81" s="19"/>
      <c r="K81" s="20"/>
      <c r="L81" s="15"/>
      <c r="M81" s="15"/>
      <c r="N81" s="15"/>
      <c r="O81" s="15"/>
      <c r="P81" s="15"/>
      <c r="Q81" s="15"/>
      <c r="R81" s="20"/>
      <c r="S81" s="20">
        <f t="shared" si="7"/>
        <v>0</v>
      </c>
      <c r="T81" s="21">
        <f t="shared" si="8"/>
      </c>
      <c r="U81" s="17">
        <f t="shared" si="9"/>
      </c>
      <c r="V81" s="3"/>
    </row>
    <row r="82" spans="1:22" ht="12.75" customHeight="1">
      <c r="A82" s="12">
        <v>9</v>
      </c>
      <c r="B82" s="18" t="s">
        <v>103</v>
      </c>
      <c r="C82" s="31">
        <v>6</v>
      </c>
      <c r="D82" s="32">
        <v>0</v>
      </c>
      <c r="E82" s="31">
        <v>6</v>
      </c>
      <c r="F82" s="32">
        <v>2</v>
      </c>
      <c r="G82" s="11"/>
      <c r="H82" s="12" t="s">
        <v>62</v>
      </c>
      <c r="I82" s="12">
        <v>1</v>
      </c>
      <c r="J82" s="19">
        <v>0</v>
      </c>
      <c r="K82" s="20"/>
      <c r="L82" s="15"/>
      <c r="M82" s="15"/>
      <c r="N82" s="15"/>
      <c r="O82" s="15"/>
      <c r="P82" s="15">
        <v>1</v>
      </c>
      <c r="Q82" s="15">
        <v>1</v>
      </c>
      <c r="R82" s="20"/>
      <c r="S82" s="20">
        <f t="shared" si="7"/>
        <v>18</v>
      </c>
      <c r="T82" s="33" t="str">
        <f t="shared" si="8"/>
        <v>уд</v>
      </c>
      <c r="U82" s="17">
        <f t="shared" si="9"/>
        <v>8</v>
      </c>
      <c r="V82" s="3"/>
    </row>
    <row r="83" spans="1:22" ht="12.75" customHeight="1">
      <c r="A83" s="12">
        <v>10</v>
      </c>
      <c r="B83" s="18" t="s">
        <v>104</v>
      </c>
      <c r="C83" s="32">
        <v>0</v>
      </c>
      <c r="D83" s="32">
        <v>0</v>
      </c>
      <c r="E83" s="32">
        <v>0</v>
      </c>
      <c r="F83" s="32">
        <v>0</v>
      </c>
      <c r="G83" s="11"/>
      <c r="H83" s="12" t="s">
        <v>62</v>
      </c>
      <c r="I83" s="12">
        <v>0</v>
      </c>
      <c r="J83" s="19">
        <v>0</v>
      </c>
      <c r="K83" s="20"/>
      <c r="L83" s="15"/>
      <c r="M83" s="15"/>
      <c r="N83" s="15"/>
      <c r="O83" s="15"/>
      <c r="P83" s="15"/>
      <c r="Q83" s="15"/>
      <c r="R83" s="20"/>
      <c r="S83" s="20">
        <f t="shared" si="7"/>
        <v>0</v>
      </c>
      <c r="T83" s="21">
        <f t="shared" si="8"/>
      </c>
      <c r="U83" s="17">
        <f t="shared" si="9"/>
      </c>
      <c r="V83" s="3"/>
    </row>
    <row r="84" spans="1:22" ht="12.75" customHeight="1">
      <c r="A84" s="12">
        <v>11</v>
      </c>
      <c r="B84" s="18" t="s">
        <v>105</v>
      </c>
      <c r="C84" s="32">
        <v>2</v>
      </c>
      <c r="D84" s="32">
        <v>0</v>
      </c>
      <c r="E84" s="32">
        <v>0</v>
      </c>
      <c r="F84" s="32">
        <v>0</v>
      </c>
      <c r="G84" s="11"/>
      <c r="H84" s="12" t="s">
        <v>47</v>
      </c>
      <c r="I84" s="12">
        <v>0</v>
      </c>
      <c r="J84" s="19">
        <v>2</v>
      </c>
      <c r="K84" s="20"/>
      <c r="L84" s="15">
        <v>4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20"/>
      <c r="S84" s="20">
        <f t="shared" si="7"/>
        <v>8</v>
      </c>
      <c r="T84" s="21">
        <f t="shared" si="8"/>
      </c>
      <c r="U84" s="17">
        <f t="shared" si="9"/>
        <v>9</v>
      </c>
      <c r="V84" s="3"/>
    </row>
    <row r="85" spans="1:22" ht="12.75" customHeight="1">
      <c r="A85" s="12">
        <v>12</v>
      </c>
      <c r="B85" s="18" t="s">
        <v>106</v>
      </c>
      <c r="C85" s="11"/>
      <c r="D85" s="11"/>
      <c r="E85" s="11"/>
      <c r="F85" s="11"/>
      <c r="G85" s="11"/>
      <c r="H85" s="12" t="s">
        <v>66</v>
      </c>
      <c r="I85" s="12">
        <v>0</v>
      </c>
      <c r="J85" s="19">
        <v>1</v>
      </c>
      <c r="K85" s="20"/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20"/>
      <c r="S85" s="20">
        <f t="shared" si="7"/>
        <v>2</v>
      </c>
      <c r="T85" s="21">
        <f t="shared" si="8"/>
      </c>
      <c r="U85" s="17">
        <f t="shared" si="9"/>
        <v>15</v>
      </c>
      <c r="V85" s="3"/>
    </row>
    <row r="86" spans="1:22" ht="12.75" customHeight="1">
      <c r="A86" s="12">
        <v>13</v>
      </c>
      <c r="B86" s="18" t="s">
        <v>107</v>
      </c>
      <c r="C86" s="32">
        <v>2</v>
      </c>
      <c r="D86" s="32">
        <v>0</v>
      </c>
      <c r="E86" s="32">
        <v>4</v>
      </c>
      <c r="F86" s="32">
        <v>0</v>
      </c>
      <c r="G86" s="11"/>
      <c r="H86" s="12"/>
      <c r="I86" s="12"/>
      <c r="J86" s="19"/>
      <c r="K86" s="20"/>
      <c r="L86" s="15"/>
      <c r="M86" s="15"/>
      <c r="N86" s="15"/>
      <c r="O86" s="15"/>
      <c r="P86" s="15"/>
      <c r="Q86" s="15"/>
      <c r="R86" s="20"/>
      <c r="S86" s="20">
        <f t="shared" si="7"/>
        <v>6</v>
      </c>
      <c r="T86" s="21">
        <f t="shared" si="8"/>
      </c>
      <c r="U86" s="17">
        <f t="shared" si="9"/>
        <v>11</v>
      </c>
      <c r="V86" s="3"/>
    </row>
    <row r="87" spans="1:22" ht="12.75" customHeight="1">
      <c r="A87" s="12">
        <v>14</v>
      </c>
      <c r="B87" s="18" t="s">
        <v>108</v>
      </c>
      <c r="C87" s="31">
        <v>6</v>
      </c>
      <c r="D87" s="32">
        <v>0</v>
      </c>
      <c r="E87" s="32">
        <v>0</v>
      </c>
      <c r="F87" s="32">
        <v>0</v>
      </c>
      <c r="G87" s="11"/>
      <c r="H87" s="12" t="s">
        <v>25</v>
      </c>
      <c r="I87" s="12">
        <v>0</v>
      </c>
      <c r="J87" s="19">
        <v>0</v>
      </c>
      <c r="K87" s="20"/>
      <c r="L87" s="15"/>
      <c r="M87" s="15">
        <v>0</v>
      </c>
      <c r="N87" s="15">
        <v>0</v>
      </c>
      <c r="O87" s="15">
        <v>0</v>
      </c>
      <c r="P87" s="15"/>
      <c r="Q87" s="15">
        <v>2</v>
      </c>
      <c r="R87" s="20"/>
      <c r="S87" s="20">
        <f t="shared" si="7"/>
        <v>10</v>
      </c>
      <c r="T87" s="21">
        <f t="shared" si="8"/>
      </c>
      <c r="U87" s="17">
        <f t="shared" si="9"/>
        <v>7</v>
      </c>
      <c r="V87" s="3"/>
    </row>
    <row r="88" spans="1:22" ht="12.75" customHeight="1">
      <c r="A88" s="12">
        <v>15</v>
      </c>
      <c r="B88" s="18" t="s">
        <v>109</v>
      </c>
      <c r="C88" s="11"/>
      <c r="D88" s="11"/>
      <c r="E88" s="11"/>
      <c r="F88" s="11"/>
      <c r="G88" s="11"/>
      <c r="H88" s="12"/>
      <c r="I88" s="12"/>
      <c r="J88" s="19"/>
      <c r="K88" s="20"/>
      <c r="L88" s="15"/>
      <c r="M88" s="15"/>
      <c r="N88" s="15"/>
      <c r="O88" s="15"/>
      <c r="P88" s="15"/>
      <c r="Q88" s="15"/>
      <c r="R88" s="20"/>
      <c r="S88" s="20">
        <f t="shared" si="7"/>
        <v>0</v>
      </c>
      <c r="T88" s="21">
        <f t="shared" si="8"/>
      </c>
      <c r="U88" s="17">
        <f t="shared" si="9"/>
      </c>
      <c r="V88" s="3"/>
    </row>
    <row r="89" spans="1:22" ht="12.75" customHeight="1">
      <c r="A89" s="12">
        <v>16</v>
      </c>
      <c r="B89" s="18" t="s">
        <v>110</v>
      </c>
      <c r="C89" s="11"/>
      <c r="D89" s="11"/>
      <c r="E89" s="11"/>
      <c r="F89" s="11"/>
      <c r="G89" s="11"/>
      <c r="H89" s="12"/>
      <c r="I89" s="12"/>
      <c r="J89" s="19"/>
      <c r="K89" s="20"/>
      <c r="L89" s="15"/>
      <c r="M89" s="15"/>
      <c r="N89" s="15"/>
      <c r="O89" s="15"/>
      <c r="P89" s="15"/>
      <c r="Q89" s="15"/>
      <c r="R89" s="20"/>
      <c r="S89" s="20">
        <f t="shared" si="7"/>
        <v>0</v>
      </c>
      <c r="T89" s="21">
        <f t="shared" si="8"/>
      </c>
      <c r="U89" s="17">
        <f t="shared" si="9"/>
      </c>
      <c r="V89" s="3"/>
    </row>
    <row r="90" spans="1:22" ht="12.75" customHeight="1">
      <c r="A90" s="12">
        <v>17</v>
      </c>
      <c r="B90" s="18" t="s">
        <v>111</v>
      </c>
      <c r="C90" s="11"/>
      <c r="D90" s="11"/>
      <c r="E90" s="11"/>
      <c r="F90" s="11"/>
      <c r="G90" s="11"/>
      <c r="H90" s="12"/>
      <c r="I90" s="12"/>
      <c r="J90" s="19"/>
      <c r="K90" s="20"/>
      <c r="L90" s="15"/>
      <c r="M90" s="15"/>
      <c r="N90" s="15"/>
      <c r="O90" s="15"/>
      <c r="P90" s="15"/>
      <c r="Q90" s="15"/>
      <c r="R90" s="20"/>
      <c r="S90" s="20">
        <f t="shared" si="7"/>
        <v>0</v>
      </c>
      <c r="T90" s="21">
        <f t="shared" si="8"/>
      </c>
      <c r="U90" s="17">
        <f t="shared" si="9"/>
      </c>
      <c r="V90" s="3"/>
    </row>
    <row r="91" spans="1:22" ht="12.75" customHeight="1">
      <c r="A91" s="12"/>
      <c r="B91" s="34"/>
      <c r="C91" s="11"/>
      <c r="D91" s="11"/>
      <c r="E91" s="11"/>
      <c r="F91" s="11"/>
      <c r="G91" s="11"/>
      <c r="H91" s="12"/>
      <c r="I91" s="12"/>
      <c r="J91" s="19"/>
      <c r="K91" s="20"/>
      <c r="L91" s="15"/>
      <c r="M91" s="15"/>
      <c r="N91" s="15"/>
      <c r="O91" s="15"/>
      <c r="P91" s="15"/>
      <c r="Q91" s="15"/>
      <c r="R91" s="20"/>
      <c r="S91" s="20">
        <f t="shared" si="7"/>
        <v>0</v>
      </c>
      <c r="T91" s="21">
        <f t="shared" si="8"/>
      </c>
      <c r="U91" s="17">
        <f t="shared" si="9"/>
      </c>
      <c r="V91" s="3"/>
    </row>
    <row r="92" spans="1:22" ht="15" customHeight="1">
      <c r="A92" s="80" t="s">
        <v>112</v>
      </c>
      <c r="B92" s="81"/>
      <c r="C92" s="81"/>
      <c r="D92" s="81"/>
      <c r="E92" s="81"/>
      <c r="F92" s="81"/>
      <c r="G92" s="82"/>
      <c r="H92" s="12"/>
      <c r="I92" s="12"/>
      <c r="J92" s="19"/>
      <c r="K92" s="20"/>
      <c r="L92" s="15"/>
      <c r="M92" s="15"/>
      <c r="N92" s="15"/>
      <c r="O92" s="15"/>
      <c r="P92" s="15"/>
      <c r="Q92" s="15"/>
      <c r="R92" s="20"/>
      <c r="S92" s="20">
        <f t="shared" si="7"/>
        <v>0</v>
      </c>
      <c r="T92" s="21">
        <f t="shared" si="8"/>
      </c>
      <c r="U92" s="17">
        <f t="shared" si="9"/>
      </c>
      <c r="V92" s="3"/>
    </row>
    <row r="93" spans="1:22" ht="12.75" customHeight="1">
      <c r="A93" s="8" t="s">
        <v>5</v>
      </c>
      <c r="B93" s="9" t="s">
        <v>6</v>
      </c>
      <c r="C93" s="10" t="s">
        <v>7</v>
      </c>
      <c r="D93" s="10" t="s">
        <v>8</v>
      </c>
      <c r="E93" s="10" t="s">
        <v>9</v>
      </c>
      <c r="F93" s="10" t="s">
        <v>10</v>
      </c>
      <c r="G93" s="11"/>
      <c r="H93" s="12"/>
      <c r="I93" s="12"/>
      <c r="J93" s="19"/>
      <c r="K93" s="20"/>
      <c r="L93" s="15"/>
      <c r="M93" s="15"/>
      <c r="N93" s="15"/>
      <c r="O93" s="15"/>
      <c r="P93" s="15"/>
      <c r="Q93" s="15"/>
      <c r="R93" s="20"/>
      <c r="S93" s="20">
        <f t="shared" si="7"/>
        <v>0</v>
      </c>
      <c r="T93" s="21">
        <f t="shared" si="8"/>
      </c>
      <c r="U93" s="17">
        <f t="shared" si="9"/>
      </c>
      <c r="V93" s="3" t="s">
        <v>69</v>
      </c>
    </row>
    <row r="94" spans="1:22" ht="12.75" customHeight="1">
      <c r="A94" s="12">
        <v>1</v>
      </c>
      <c r="B94" s="18" t="s">
        <v>113</v>
      </c>
      <c r="C94" s="32">
        <v>0</v>
      </c>
      <c r="D94" s="32">
        <v>0</v>
      </c>
      <c r="E94" s="32">
        <v>0</v>
      </c>
      <c r="F94" s="32">
        <v>0</v>
      </c>
      <c r="G94" s="11"/>
      <c r="H94" s="12"/>
      <c r="I94" s="12"/>
      <c r="J94" s="19"/>
      <c r="K94" s="20"/>
      <c r="L94" s="15"/>
      <c r="M94" s="15"/>
      <c r="N94" s="15"/>
      <c r="O94" s="15"/>
      <c r="P94" s="15"/>
      <c r="Q94" s="15"/>
      <c r="R94" s="20"/>
      <c r="S94" s="20">
        <f t="shared" si="7"/>
        <v>0</v>
      </c>
      <c r="T94" s="21">
        <f t="shared" si="8"/>
      </c>
      <c r="U94" s="17">
        <f t="shared" si="9"/>
      </c>
      <c r="V94" s="3"/>
    </row>
    <row r="95" spans="1:22" ht="12.75" customHeight="1">
      <c r="A95" s="12">
        <v>2</v>
      </c>
      <c r="B95" s="18" t="s">
        <v>114</v>
      </c>
      <c r="C95" s="32">
        <v>4</v>
      </c>
      <c r="D95" s="32">
        <v>0</v>
      </c>
      <c r="E95" s="32">
        <v>2</v>
      </c>
      <c r="F95" s="31">
        <v>6</v>
      </c>
      <c r="G95" s="11"/>
      <c r="H95" s="12" t="s">
        <v>25</v>
      </c>
      <c r="I95" s="12">
        <v>4</v>
      </c>
      <c r="J95" s="19">
        <v>0</v>
      </c>
      <c r="K95" s="20"/>
      <c r="L95" s="15">
        <v>6</v>
      </c>
      <c r="M95" s="15"/>
      <c r="N95" s="15">
        <v>6</v>
      </c>
      <c r="O95" s="15"/>
      <c r="P95" s="15"/>
      <c r="Q95" s="15">
        <v>1</v>
      </c>
      <c r="R95" s="20"/>
      <c r="S95" s="20">
        <f t="shared" si="7"/>
        <v>28</v>
      </c>
      <c r="T95" s="33" t="str">
        <f t="shared" si="8"/>
        <v>хор</v>
      </c>
      <c r="U95" s="17">
        <f t="shared" si="9"/>
        <v>7</v>
      </c>
      <c r="V95" s="3"/>
    </row>
    <row r="96" spans="1:22" ht="12.75" customHeight="1">
      <c r="A96" s="12">
        <v>3</v>
      </c>
      <c r="B96" s="18" t="s">
        <v>115</v>
      </c>
      <c r="C96" s="11"/>
      <c r="D96" s="11"/>
      <c r="E96" s="11"/>
      <c r="F96" s="11"/>
      <c r="G96" s="11"/>
      <c r="H96" s="12"/>
      <c r="I96" s="12"/>
      <c r="J96" s="19"/>
      <c r="K96" s="20"/>
      <c r="L96" s="15"/>
      <c r="M96" s="15"/>
      <c r="N96" s="15"/>
      <c r="O96" s="15"/>
      <c r="P96" s="15"/>
      <c r="Q96" s="15"/>
      <c r="R96" s="20"/>
      <c r="S96" s="20">
        <f t="shared" si="7"/>
        <v>0</v>
      </c>
      <c r="T96" s="21">
        <f t="shared" si="8"/>
      </c>
      <c r="U96" s="17">
        <f t="shared" si="9"/>
      </c>
      <c r="V96" s="3"/>
    </row>
    <row r="97" spans="1:22" ht="12.75" customHeight="1">
      <c r="A97" s="12">
        <v>4</v>
      </c>
      <c r="B97" s="18" t="s">
        <v>116</v>
      </c>
      <c r="C97" s="31">
        <v>5</v>
      </c>
      <c r="D97" s="32">
        <v>0</v>
      </c>
      <c r="E97" s="32">
        <v>4</v>
      </c>
      <c r="F97" s="32">
        <v>0</v>
      </c>
      <c r="G97" s="11"/>
      <c r="H97" s="12" t="s">
        <v>19</v>
      </c>
      <c r="I97" s="12">
        <v>0</v>
      </c>
      <c r="J97" s="19">
        <v>0</v>
      </c>
      <c r="K97" s="20"/>
      <c r="L97" s="15"/>
      <c r="M97" s="15"/>
      <c r="N97" s="15"/>
      <c r="O97" s="15">
        <v>2</v>
      </c>
      <c r="P97" s="15">
        <v>0</v>
      </c>
      <c r="Q97" s="15">
        <v>5</v>
      </c>
      <c r="R97" s="20"/>
      <c r="S97" s="20">
        <f t="shared" si="7"/>
        <v>21</v>
      </c>
      <c r="T97" s="33" t="str">
        <f t="shared" si="8"/>
        <v>уд</v>
      </c>
      <c r="U97" s="17">
        <f t="shared" si="9"/>
        <v>5</v>
      </c>
      <c r="V97" s="3"/>
    </row>
    <row r="98" spans="1:22" ht="12.75" customHeight="1">
      <c r="A98" s="12">
        <v>5</v>
      </c>
      <c r="B98" s="18" t="s">
        <v>117</v>
      </c>
      <c r="C98" s="31">
        <v>6</v>
      </c>
      <c r="D98" s="32">
        <v>0</v>
      </c>
      <c r="E98" s="32">
        <v>0</v>
      </c>
      <c r="F98" s="32">
        <v>0</v>
      </c>
      <c r="G98" s="11"/>
      <c r="H98" s="12" t="s">
        <v>62</v>
      </c>
      <c r="I98" s="12">
        <v>1</v>
      </c>
      <c r="J98" s="19">
        <v>0</v>
      </c>
      <c r="K98" s="20"/>
      <c r="L98" s="15"/>
      <c r="M98" s="15"/>
      <c r="N98" s="15">
        <v>6</v>
      </c>
      <c r="O98" s="15"/>
      <c r="P98" s="15"/>
      <c r="Q98" s="15"/>
      <c r="R98" s="20"/>
      <c r="S98" s="20">
        <f t="shared" si="7"/>
        <v>14</v>
      </c>
      <c r="T98" s="21">
        <f t="shared" si="8"/>
      </c>
      <c r="U98" s="17">
        <f t="shared" si="9"/>
        <v>3</v>
      </c>
      <c r="V98" s="3"/>
    </row>
    <row r="99" spans="1:22" ht="12.75" customHeight="1">
      <c r="A99" s="12">
        <v>6</v>
      </c>
      <c r="B99" s="18" t="s">
        <v>118</v>
      </c>
      <c r="C99" s="11"/>
      <c r="D99" s="11"/>
      <c r="E99" s="11"/>
      <c r="F99" s="11"/>
      <c r="G99" s="11"/>
      <c r="H99" s="12" t="s">
        <v>62</v>
      </c>
      <c r="I99" s="12">
        <v>0</v>
      </c>
      <c r="J99" s="19">
        <v>0</v>
      </c>
      <c r="K99" s="20"/>
      <c r="L99" s="15"/>
      <c r="M99" s="15"/>
      <c r="N99" s="15"/>
      <c r="O99" s="15"/>
      <c r="P99" s="15"/>
      <c r="Q99" s="15"/>
      <c r="R99" s="20"/>
      <c r="S99" s="20">
        <f t="shared" si="7"/>
        <v>0</v>
      </c>
      <c r="T99" s="21">
        <f t="shared" si="8"/>
      </c>
      <c r="U99" s="17">
        <f t="shared" si="9"/>
      </c>
      <c r="V99" s="3"/>
    </row>
    <row r="100" spans="1:22" ht="12.75" customHeight="1">
      <c r="A100" s="12">
        <v>7</v>
      </c>
      <c r="B100" s="18" t="s">
        <v>119</v>
      </c>
      <c r="C100" s="11"/>
      <c r="D100" s="11"/>
      <c r="E100" s="11"/>
      <c r="F100" s="11"/>
      <c r="G100" s="11"/>
      <c r="H100" s="12"/>
      <c r="I100" s="12"/>
      <c r="J100" s="19"/>
      <c r="K100" s="20"/>
      <c r="L100" s="15"/>
      <c r="M100" s="15"/>
      <c r="N100" s="15"/>
      <c r="O100" s="15"/>
      <c r="P100" s="15"/>
      <c r="Q100" s="15"/>
      <c r="R100" s="20"/>
      <c r="S100" s="20">
        <f aca="true" t="shared" si="10" ref="S100:S131">((((MAX(C100,L100)+MAX(D100,M100))+MAX(E100,N100))+MAX(F100,O100))+(2*MAX(I100,P100)))+(2*MAX(J100,Q100))</f>
        <v>0</v>
      </c>
      <c r="T100" s="21">
        <f aca="true" t="shared" si="11" ref="T100:T131">IF((S100=""),"",IF((S100&gt;34),"отл",IF((S100&gt;25),"хор",IF((S100&gt;16),"уд",""))))</f>
      </c>
      <c r="U100" s="17">
        <f t="shared" si="9"/>
      </c>
      <c r="V100" s="3"/>
    </row>
    <row r="101" spans="1:22" ht="12.75" customHeight="1">
      <c r="A101" s="12">
        <v>8</v>
      </c>
      <c r="B101" s="18" t="s">
        <v>120</v>
      </c>
      <c r="C101" s="32">
        <v>0</v>
      </c>
      <c r="D101" s="32">
        <v>0</v>
      </c>
      <c r="E101" s="32">
        <v>0</v>
      </c>
      <c r="F101" s="32">
        <v>0</v>
      </c>
      <c r="G101" s="11"/>
      <c r="H101" s="12"/>
      <c r="I101" s="12"/>
      <c r="J101" s="19"/>
      <c r="K101" s="20"/>
      <c r="L101" s="15"/>
      <c r="M101" s="15"/>
      <c r="N101" s="15"/>
      <c r="O101" s="15"/>
      <c r="P101" s="15"/>
      <c r="Q101" s="15"/>
      <c r="R101" s="20"/>
      <c r="S101" s="20">
        <f t="shared" si="10"/>
        <v>0</v>
      </c>
      <c r="T101" s="21">
        <f t="shared" si="11"/>
      </c>
      <c r="U101" s="17">
        <f t="shared" si="9"/>
      </c>
      <c r="V101" s="3"/>
    </row>
    <row r="102" spans="1:22" ht="12.75" customHeight="1">
      <c r="A102" s="12">
        <v>9</v>
      </c>
      <c r="B102" s="18" t="s">
        <v>121</v>
      </c>
      <c r="C102" s="11"/>
      <c r="D102" s="11"/>
      <c r="E102" s="11"/>
      <c r="F102" s="11"/>
      <c r="G102" s="11"/>
      <c r="H102" s="12"/>
      <c r="I102" s="12"/>
      <c r="J102" s="19"/>
      <c r="K102" s="20"/>
      <c r="L102" s="15">
        <v>2</v>
      </c>
      <c r="M102" s="15">
        <v>0</v>
      </c>
      <c r="N102" s="15">
        <v>6</v>
      </c>
      <c r="O102" s="15">
        <v>0</v>
      </c>
      <c r="P102" s="15">
        <v>6</v>
      </c>
      <c r="Q102" s="15"/>
      <c r="R102" s="20"/>
      <c r="S102" s="20">
        <f t="shared" si="10"/>
        <v>20</v>
      </c>
      <c r="T102" s="33" t="str">
        <f t="shared" si="11"/>
        <v>уд</v>
      </c>
      <c r="U102" s="17">
        <f t="shared" si="9"/>
        <v>6</v>
      </c>
      <c r="V102" s="3"/>
    </row>
    <row r="103" spans="1:22" ht="12.75" customHeight="1">
      <c r="A103" s="12">
        <v>10</v>
      </c>
      <c r="B103" s="18" t="s">
        <v>122</v>
      </c>
      <c r="C103" s="11"/>
      <c r="D103" s="11"/>
      <c r="E103" s="11"/>
      <c r="F103" s="11"/>
      <c r="G103" s="11"/>
      <c r="H103" s="12"/>
      <c r="I103" s="12"/>
      <c r="J103" s="19"/>
      <c r="K103" s="20"/>
      <c r="L103" s="15"/>
      <c r="M103" s="15"/>
      <c r="N103" s="15"/>
      <c r="O103" s="15"/>
      <c r="P103" s="15"/>
      <c r="Q103" s="15"/>
      <c r="R103" s="20"/>
      <c r="S103" s="20">
        <f t="shared" si="10"/>
        <v>0</v>
      </c>
      <c r="T103" s="21">
        <f t="shared" si="11"/>
      </c>
      <c r="U103" s="17">
        <f t="shared" si="9"/>
      </c>
      <c r="V103" s="3"/>
    </row>
    <row r="104" spans="1:22" ht="12.75" customHeight="1">
      <c r="A104" s="12">
        <v>11</v>
      </c>
      <c r="B104" s="18" t="s">
        <v>123</v>
      </c>
      <c r="C104" s="31">
        <v>6</v>
      </c>
      <c r="D104" s="32">
        <v>0</v>
      </c>
      <c r="E104" s="32">
        <v>0</v>
      </c>
      <c r="F104" s="32">
        <v>0</v>
      </c>
      <c r="G104" s="11"/>
      <c r="H104" s="12"/>
      <c r="I104" s="12"/>
      <c r="J104" s="19"/>
      <c r="K104" s="20"/>
      <c r="L104" s="15">
        <v>0</v>
      </c>
      <c r="M104" s="15">
        <v>0</v>
      </c>
      <c r="N104" s="15">
        <v>2</v>
      </c>
      <c r="O104" s="15">
        <v>1</v>
      </c>
      <c r="P104" s="15">
        <v>0</v>
      </c>
      <c r="Q104" s="15">
        <v>1</v>
      </c>
      <c r="R104" s="20"/>
      <c r="S104" s="20">
        <f t="shared" si="10"/>
        <v>11</v>
      </c>
      <c r="T104" s="21">
        <f t="shared" si="11"/>
      </c>
      <c r="U104" s="17">
        <f t="shared" si="9"/>
        <v>6</v>
      </c>
      <c r="V104" s="3"/>
    </row>
    <row r="105" spans="1:22" ht="12.75" customHeight="1">
      <c r="A105" s="12">
        <v>12</v>
      </c>
      <c r="B105" s="18" t="s">
        <v>124</v>
      </c>
      <c r="C105" s="32">
        <v>4</v>
      </c>
      <c r="D105" s="32">
        <v>0</v>
      </c>
      <c r="E105" s="32">
        <v>0</v>
      </c>
      <c r="F105" s="32">
        <v>0</v>
      </c>
      <c r="G105" s="11"/>
      <c r="H105" s="12" t="s">
        <v>66</v>
      </c>
      <c r="I105" s="12">
        <v>0</v>
      </c>
      <c r="J105" s="19">
        <v>0</v>
      </c>
      <c r="K105" s="20"/>
      <c r="L105" s="15">
        <v>0</v>
      </c>
      <c r="M105" s="15">
        <v>0</v>
      </c>
      <c r="N105" s="15">
        <v>5</v>
      </c>
      <c r="O105" s="15">
        <v>0</v>
      </c>
      <c r="P105" s="15">
        <v>0</v>
      </c>
      <c r="Q105" s="15">
        <v>0</v>
      </c>
      <c r="R105" s="20"/>
      <c r="S105" s="20">
        <f t="shared" si="10"/>
        <v>9</v>
      </c>
      <c r="T105" s="21">
        <f t="shared" si="11"/>
      </c>
      <c r="U105" s="17">
        <f t="shared" si="9"/>
        <v>8</v>
      </c>
      <c r="V105" s="3"/>
    </row>
    <row r="106" spans="1:22" ht="12.75" customHeight="1">
      <c r="A106" s="12">
        <v>13</v>
      </c>
      <c r="B106" s="18" t="s">
        <v>125</v>
      </c>
      <c r="C106" s="32">
        <v>4</v>
      </c>
      <c r="D106" s="32">
        <v>0</v>
      </c>
      <c r="E106" s="32">
        <v>0</v>
      </c>
      <c r="F106" s="32">
        <v>0</v>
      </c>
      <c r="G106" s="11"/>
      <c r="H106" s="12" t="s">
        <v>66</v>
      </c>
      <c r="I106" s="12">
        <v>0</v>
      </c>
      <c r="J106" s="19">
        <v>1</v>
      </c>
      <c r="K106" s="20"/>
      <c r="L106" s="15"/>
      <c r="M106" s="15"/>
      <c r="N106" s="15"/>
      <c r="O106" s="15"/>
      <c r="P106" s="15">
        <v>0</v>
      </c>
      <c r="Q106" s="15">
        <v>2</v>
      </c>
      <c r="R106" s="20"/>
      <c r="S106" s="20">
        <f t="shared" si="10"/>
        <v>8</v>
      </c>
      <c r="T106" s="21">
        <f t="shared" si="11"/>
      </c>
      <c r="U106" s="17">
        <f t="shared" si="9"/>
        <v>9</v>
      </c>
      <c r="V106" s="3"/>
    </row>
    <row r="107" spans="1:22" ht="12.75" customHeight="1">
      <c r="A107" s="12">
        <v>14</v>
      </c>
      <c r="B107" s="18" t="s">
        <v>126</v>
      </c>
      <c r="C107" s="31">
        <v>6</v>
      </c>
      <c r="D107" s="32">
        <v>0</v>
      </c>
      <c r="E107" s="32">
        <v>4</v>
      </c>
      <c r="F107" s="32">
        <v>0</v>
      </c>
      <c r="G107" s="11"/>
      <c r="H107" s="12" t="s">
        <v>25</v>
      </c>
      <c r="I107" s="12">
        <v>0</v>
      </c>
      <c r="J107" s="19">
        <v>0</v>
      </c>
      <c r="K107" s="20"/>
      <c r="L107" s="15"/>
      <c r="M107" s="15"/>
      <c r="N107" s="15"/>
      <c r="O107" s="15">
        <v>4</v>
      </c>
      <c r="P107" s="15"/>
      <c r="Q107" s="15">
        <v>6</v>
      </c>
      <c r="R107" s="20"/>
      <c r="S107" s="20">
        <f t="shared" si="10"/>
        <v>26</v>
      </c>
      <c r="T107" s="33" t="str">
        <f t="shared" si="11"/>
        <v>хор</v>
      </c>
      <c r="U107" s="17">
        <f t="shared" si="9"/>
        <v>9</v>
      </c>
      <c r="V107" s="3"/>
    </row>
    <row r="108" spans="1:22" ht="12.75" customHeight="1">
      <c r="A108" s="12">
        <v>15</v>
      </c>
      <c r="B108" s="18" t="s">
        <v>127</v>
      </c>
      <c r="C108" s="11"/>
      <c r="D108" s="11"/>
      <c r="E108" s="11"/>
      <c r="F108" s="11"/>
      <c r="G108" s="11"/>
      <c r="H108" s="12"/>
      <c r="I108" s="12"/>
      <c r="J108" s="19"/>
      <c r="K108" s="20"/>
      <c r="L108" s="15"/>
      <c r="M108" s="15"/>
      <c r="N108" s="15"/>
      <c r="O108" s="15"/>
      <c r="P108" s="15"/>
      <c r="Q108" s="15"/>
      <c r="R108" s="20"/>
      <c r="S108" s="20">
        <f t="shared" si="10"/>
        <v>0</v>
      </c>
      <c r="T108" s="21">
        <f t="shared" si="11"/>
      </c>
      <c r="U108" s="17">
        <f t="shared" si="9"/>
      </c>
      <c r="V108" s="3"/>
    </row>
    <row r="109" spans="1:22" ht="12.75" customHeight="1">
      <c r="A109" s="12">
        <v>16</v>
      </c>
      <c r="B109" s="18" t="s">
        <v>128</v>
      </c>
      <c r="C109" s="11"/>
      <c r="D109" s="11"/>
      <c r="E109" s="11"/>
      <c r="F109" s="11"/>
      <c r="G109" s="11"/>
      <c r="H109" s="12"/>
      <c r="I109" s="12"/>
      <c r="J109" s="19"/>
      <c r="K109" s="20"/>
      <c r="L109" s="15"/>
      <c r="M109" s="15"/>
      <c r="N109" s="15"/>
      <c r="O109" s="15"/>
      <c r="P109" s="15"/>
      <c r="Q109" s="15"/>
      <c r="R109" s="20"/>
      <c r="S109" s="20">
        <f t="shared" si="10"/>
        <v>0</v>
      </c>
      <c r="T109" s="21">
        <f t="shared" si="11"/>
      </c>
      <c r="U109" s="17">
        <f t="shared" si="9"/>
      </c>
      <c r="V109" s="3"/>
    </row>
    <row r="110" spans="1:22" ht="12.75" customHeight="1">
      <c r="A110" s="12">
        <v>17</v>
      </c>
      <c r="B110" s="18" t="s">
        <v>129</v>
      </c>
      <c r="C110" s="32">
        <v>2</v>
      </c>
      <c r="D110" s="32">
        <v>0</v>
      </c>
      <c r="E110" s="32">
        <v>2</v>
      </c>
      <c r="F110" s="32">
        <v>0</v>
      </c>
      <c r="G110" s="11"/>
      <c r="H110" s="12" t="s">
        <v>19</v>
      </c>
      <c r="I110" s="12">
        <v>0</v>
      </c>
      <c r="J110" s="19">
        <v>1</v>
      </c>
      <c r="K110" s="20"/>
      <c r="L110" s="15"/>
      <c r="M110" s="15"/>
      <c r="N110" s="15"/>
      <c r="O110" s="15"/>
      <c r="P110" s="15">
        <v>6</v>
      </c>
      <c r="Q110" s="15">
        <v>4</v>
      </c>
      <c r="R110" s="20"/>
      <c r="S110" s="20">
        <f t="shared" si="10"/>
        <v>24</v>
      </c>
      <c r="T110" s="33" t="str">
        <f t="shared" si="11"/>
        <v>уд</v>
      </c>
      <c r="U110" s="17">
        <f t="shared" si="9"/>
        <v>2</v>
      </c>
      <c r="V110" s="3"/>
    </row>
    <row r="111" spans="1:22" ht="12.75" customHeight="1">
      <c r="A111" s="12">
        <v>18</v>
      </c>
      <c r="B111" s="18" t="s">
        <v>130</v>
      </c>
      <c r="C111" s="11"/>
      <c r="D111" s="11"/>
      <c r="E111" s="11"/>
      <c r="F111" s="11"/>
      <c r="G111" s="11"/>
      <c r="H111" s="12"/>
      <c r="I111" s="12"/>
      <c r="J111" s="19"/>
      <c r="K111" s="20"/>
      <c r="L111" s="15"/>
      <c r="M111" s="15"/>
      <c r="N111" s="15"/>
      <c r="O111" s="15"/>
      <c r="P111" s="15"/>
      <c r="Q111" s="15"/>
      <c r="R111" s="20"/>
      <c r="S111" s="20">
        <f t="shared" si="10"/>
        <v>0</v>
      </c>
      <c r="T111" s="21">
        <f t="shared" si="11"/>
      </c>
      <c r="U111" s="17">
        <f aca="true" t="shared" si="12" ref="U111:U147">IF((S111=0),"",IF((S111&gt;34),"",IF((S111&gt;25),(35-S111),IF((S111&gt;16),(26-S111),(17-S111)))))</f>
      </c>
      <c r="V111" s="3"/>
    </row>
    <row r="112" spans="1:22" ht="12.75" customHeight="1">
      <c r="A112" s="12">
        <v>19</v>
      </c>
      <c r="B112" s="18" t="s">
        <v>131</v>
      </c>
      <c r="C112" s="11"/>
      <c r="D112" s="11"/>
      <c r="E112" s="11"/>
      <c r="F112" s="11"/>
      <c r="G112" s="11"/>
      <c r="H112" s="12"/>
      <c r="I112" s="12"/>
      <c r="J112" s="19"/>
      <c r="K112" s="20"/>
      <c r="L112" s="15"/>
      <c r="M112" s="15"/>
      <c r="N112" s="15"/>
      <c r="O112" s="15"/>
      <c r="P112" s="15"/>
      <c r="Q112" s="15"/>
      <c r="R112" s="20"/>
      <c r="S112" s="20">
        <f t="shared" si="10"/>
        <v>0</v>
      </c>
      <c r="T112" s="21">
        <f t="shared" si="11"/>
      </c>
      <c r="U112" s="17">
        <f t="shared" si="12"/>
      </c>
      <c r="V112" s="3"/>
    </row>
    <row r="113" spans="1:22" ht="12.75" customHeight="1">
      <c r="A113" s="12"/>
      <c r="B113" s="34"/>
      <c r="C113" s="11"/>
      <c r="D113" s="11"/>
      <c r="E113" s="11"/>
      <c r="F113" s="11"/>
      <c r="G113" s="11"/>
      <c r="H113" s="12"/>
      <c r="I113" s="12"/>
      <c r="J113" s="19"/>
      <c r="K113" s="20"/>
      <c r="L113" s="15"/>
      <c r="M113" s="15"/>
      <c r="N113" s="15"/>
      <c r="O113" s="15"/>
      <c r="P113" s="15"/>
      <c r="Q113" s="15"/>
      <c r="R113" s="20"/>
      <c r="S113" s="20">
        <f t="shared" si="10"/>
        <v>0</v>
      </c>
      <c r="T113" s="21">
        <f t="shared" si="11"/>
      </c>
      <c r="U113" s="17">
        <f t="shared" si="12"/>
      </c>
      <c r="V113" s="3"/>
    </row>
    <row r="114" spans="1:22" ht="15" customHeight="1">
      <c r="A114" s="80" t="s">
        <v>132</v>
      </c>
      <c r="B114" s="81"/>
      <c r="C114" s="81"/>
      <c r="D114" s="81"/>
      <c r="E114" s="81"/>
      <c r="F114" s="81"/>
      <c r="G114" s="82"/>
      <c r="H114" s="12"/>
      <c r="I114" s="12"/>
      <c r="J114" s="19"/>
      <c r="K114" s="20"/>
      <c r="L114" s="15"/>
      <c r="M114" s="15"/>
      <c r="N114" s="15"/>
      <c r="O114" s="15"/>
      <c r="P114" s="15"/>
      <c r="Q114" s="15"/>
      <c r="R114" s="20"/>
      <c r="S114" s="20">
        <f t="shared" si="10"/>
        <v>0</v>
      </c>
      <c r="T114" s="21">
        <f t="shared" si="11"/>
      </c>
      <c r="U114" s="17">
        <f t="shared" si="12"/>
      </c>
      <c r="V114" s="3"/>
    </row>
    <row r="115" spans="1:22" ht="12.75" customHeight="1">
      <c r="A115" s="8" t="s">
        <v>133</v>
      </c>
      <c r="B115" s="9" t="s">
        <v>6</v>
      </c>
      <c r="C115" s="10" t="s">
        <v>7</v>
      </c>
      <c r="D115" s="10" t="s">
        <v>8</v>
      </c>
      <c r="E115" s="10" t="s">
        <v>9</v>
      </c>
      <c r="F115" s="10" t="s">
        <v>10</v>
      </c>
      <c r="G115" s="11"/>
      <c r="H115" s="12"/>
      <c r="I115" s="12"/>
      <c r="J115" s="19"/>
      <c r="K115" s="20"/>
      <c r="L115" s="15"/>
      <c r="M115" s="15"/>
      <c r="N115" s="15"/>
      <c r="O115" s="15"/>
      <c r="P115" s="15"/>
      <c r="Q115" s="15"/>
      <c r="R115" s="20"/>
      <c r="S115" s="20">
        <f t="shared" si="10"/>
        <v>0</v>
      </c>
      <c r="T115" s="21">
        <f t="shared" si="11"/>
      </c>
      <c r="U115" s="17">
        <f t="shared" si="12"/>
      </c>
      <c r="V115" s="3" t="s">
        <v>69</v>
      </c>
    </row>
    <row r="116" spans="1:22" ht="12.75" customHeight="1">
      <c r="A116" s="12">
        <v>1</v>
      </c>
      <c r="B116" s="18" t="s">
        <v>134</v>
      </c>
      <c r="C116" s="31">
        <v>6</v>
      </c>
      <c r="D116" s="32">
        <v>0</v>
      </c>
      <c r="E116" s="32">
        <v>4</v>
      </c>
      <c r="F116" s="32">
        <v>0</v>
      </c>
      <c r="G116" s="11"/>
      <c r="H116" s="12" t="s">
        <v>28</v>
      </c>
      <c r="I116" s="12">
        <v>0</v>
      </c>
      <c r="J116" s="19">
        <v>3</v>
      </c>
      <c r="K116" s="20"/>
      <c r="L116" s="15"/>
      <c r="M116" s="15"/>
      <c r="N116" s="15"/>
      <c r="O116" s="15">
        <v>6</v>
      </c>
      <c r="P116" s="15">
        <v>6</v>
      </c>
      <c r="Q116" s="15"/>
      <c r="R116" s="20"/>
      <c r="S116" s="20">
        <f t="shared" si="10"/>
        <v>34</v>
      </c>
      <c r="T116" s="33" t="str">
        <f t="shared" si="11"/>
        <v>хор</v>
      </c>
      <c r="U116" s="17">
        <f t="shared" si="12"/>
        <v>1</v>
      </c>
      <c r="V116" s="3"/>
    </row>
    <row r="117" spans="1:22" ht="12.75" customHeight="1">
      <c r="A117" s="22">
        <v>2</v>
      </c>
      <c r="B117" s="23" t="s">
        <v>135</v>
      </c>
      <c r="C117" s="24">
        <v>4</v>
      </c>
      <c r="D117" s="22">
        <v>5</v>
      </c>
      <c r="E117" s="24">
        <v>1</v>
      </c>
      <c r="F117" s="24">
        <v>0</v>
      </c>
      <c r="G117" s="22"/>
      <c r="H117" s="22" t="s">
        <v>28</v>
      </c>
      <c r="I117" s="22">
        <v>5</v>
      </c>
      <c r="J117" s="25">
        <v>5</v>
      </c>
      <c r="K117" s="26"/>
      <c r="L117" s="27">
        <v>6</v>
      </c>
      <c r="M117" s="27"/>
      <c r="N117" s="27">
        <v>6</v>
      </c>
      <c r="O117" s="27">
        <v>6</v>
      </c>
      <c r="P117" s="27"/>
      <c r="Q117" s="27"/>
      <c r="R117" s="26"/>
      <c r="S117" s="26">
        <f t="shared" si="10"/>
        <v>43</v>
      </c>
      <c r="T117" s="28" t="str">
        <f t="shared" si="11"/>
        <v>отл</v>
      </c>
      <c r="U117" s="29">
        <f t="shared" si="12"/>
      </c>
      <c r="V117" s="30"/>
    </row>
    <row r="118" spans="1:22" ht="12.75" customHeight="1">
      <c r="A118" s="12">
        <v>3</v>
      </c>
      <c r="B118" s="18" t="s">
        <v>136</v>
      </c>
      <c r="C118" s="32">
        <v>2</v>
      </c>
      <c r="D118" s="32">
        <v>2</v>
      </c>
      <c r="E118" s="32">
        <v>0</v>
      </c>
      <c r="F118" s="32">
        <v>0</v>
      </c>
      <c r="G118" s="11"/>
      <c r="H118" s="12" t="s">
        <v>66</v>
      </c>
      <c r="I118" s="12">
        <v>0</v>
      </c>
      <c r="J118" s="19">
        <v>1</v>
      </c>
      <c r="K118" s="20"/>
      <c r="L118" s="15"/>
      <c r="M118" s="15"/>
      <c r="N118" s="15"/>
      <c r="O118" s="15"/>
      <c r="P118" s="15"/>
      <c r="Q118" s="15"/>
      <c r="R118" s="20"/>
      <c r="S118" s="20">
        <f t="shared" si="10"/>
        <v>6</v>
      </c>
      <c r="T118" s="21">
        <f t="shared" si="11"/>
      </c>
      <c r="U118" s="17">
        <f t="shared" si="12"/>
        <v>11</v>
      </c>
      <c r="V118" s="3"/>
    </row>
    <row r="119" spans="1:22" ht="12.75" customHeight="1">
      <c r="A119" s="12">
        <v>4</v>
      </c>
      <c r="B119" s="18" t="s">
        <v>137</v>
      </c>
      <c r="C119" s="11"/>
      <c r="D119" s="11"/>
      <c r="E119" s="11"/>
      <c r="F119" s="11"/>
      <c r="G119" s="11"/>
      <c r="H119" s="12"/>
      <c r="I119" s="12"/>
      <c r="J119" s="19"/>
      <c r="K119" s="20"/>
      <c r="L119" s="15"/>
      <c r="M119" s="15"/>
      <c r="N119" s="15"/>
      <c r="O119" s="15"/>
      <c r="P119" s="15"/>
      <c r="Q119" s="15"/>
      <c r="R119" s="20"/>
      <c r="S119" s="20">
        <f t="shared" si="10"/>
        <v>0</v>
      </c>
      <c r="T119" s="21">
        <f t="shared" si="11"/>
      </c>
      <c r="U119" s="17">
        <f t="shared" si="12"/>
      </c>
      <c r="V119" s="3"/>
    </row>
    <row r="120" spans="1:22" ht="12.75" customHeight="1">
      <c r="A120" s="22">
        <v>5</v>
      </c>
      <c r="B120" s="23" t="s">
        <v>138</v>
      </c>
      <c r="C120" s="22">
        <v>6</v>
      </c>
      <c r="D120" s="22">
        <v>6</v>
      </c>
      <c r="E120" s="24">
        <v>0</v>
      </c>
      <c r="F120" s="24">
        <v>0</v>
      </c>
      <c r="G120" s="22"/>
      <c r="H120" s="22" t="s">
        <v>19</v>
      </c>
      <c r="I120" s="22">
        <v>0</v>
      </c>
      <c r="J120" s="25">
        <v>6</v>
      </c>
      <c r="K120" s="26"/>
      <c r="L120" s="27"/>
      <c r="M120" s="27"/>
      <c r="N120" s="27">
        <v>6</v>
      </c>
      <c r="O120" s="27"/>
      <c r="P120" s="27">
        <v>6</v>
      </c>
      <c r="Q120" s="27"/>
      <c r="R120" s="26"/>
      <c r="S120" s="26">
        <f t="shared" si="10"/>
        <v>42</v>
      </c>
      <c r="T120" s="28" t="str">
        <f t="shared" si="11"/>
        <v>отл</v>
      </c>
      <c r="U120" s="29">
        <f t="shared" si="12"/>
      </c>
      <c r="V120" s="30"/>
    </row>
    <row r="121" spans="1:22" ht="12.75" customHeight="1">
      <c r="A121" s="12">
        <v>6</v>
      </c>
      <c r="B121" s="18" t="s">
        <v>139</v>
      </c>
      <c r="C121" s="11"/>
      <c r="D121" s="11"/>
      <c r="E121" s="11"/>
      <c r="F121" s="11"/>
      <c r="G121" s="11"/>
      <c r="H121" s="12"/>
      <c r="I121" s="12"/>
      <c r="J121" s="19"/>
      <c r="K121" s="20"/>
      <c r="L121" s="15"/>
      <c r="M121" s="15"/>
      <c r="N121" s="15"/>
      <c r="O121" s="15"/>
      <c r="P121" s="15"/>
      <c r="Q121" s="15"/>
      <c r="R121" s="20"/>
      <c r="S121" s="20">
        <f t="shared" si="10"/>
        <v>0</v>
      </c>
      <c r="T121" s="21">
        <f t="shared" si="11"/>
      </c>
      <c r="U121" s="17">
        <f t="shared" si="12"/>
      </c>
      <c r="V121" s="3"/>
    </row>
    <row r="122" spans="1:22" ht="12.75" customHeight="1">
      <c r="A122" s="12">
        <v>7</v>
      </c>
      <c r="B122" s="18" t="s">
        <v>140</v>
      </c>
      <c r="C122" s="32">
        <v>1</v>
      </c>
      <c r="D122" s="32">
        <v>2</v>
      </c>
      <c r="E122" s="32">
        <v>1</v>
      </c>
      <c r="F122" s="32">
        <v>0</v>
      </c>
      <c r="G122" s="11"/>
      <c r="H122" s="12" t="s">
        <v>54</v>
      </c>
      <c r="I122" s="12">
        <v>2</v>
      </c>
      <c r="J122" s="36">
        <v>5</v>
      </c>
      <c r="K122" s="20"/>
      <c r="L122" s="15">
        <v>5</v>
      </c>
      <c r="M122" s="15">
        <v>0</v>
      </c>
      <c r="N122" s="15">
        <v>6</v>
      </c>
      <c r="O122" s="15">
        <v>4</v>
      </c>
      <c r="P122" s="15">
        <v>3</v>
      </c>
      <c r="Q122" s="15"/>
      <c r="R122" s="20"/>
      <c r="S122" s="20">
        <f t="shared" si="10"/>
        <v>33</v>
      </c>
      <c r="T122" s="33" t="str">
        <f t="shared" si="11"/>
        <v>хор</v>
      </c>
      <c r="U122" s="17">
        <f t="shared" si="12"/>
        <v>2</v>
      </c>
      <c r="V122" s="3"/>
    </row>
    <row r="123" spans="1:22" ht="12.75" customHeight="1">
      <c r="A123" s="12">
        <v>8</v>
      </c>
      <c r="B123" s="18" t="s">
        <v>141</v>
      </c>
      <c r="C123" s="32">
        <v>2</v>
      </c>
      <c r="D123" s="32">
        <v>2</v>
      </c>
      <c r="E123" s="32">
        <v>0</v>
      </c>
      <c r="F123" s="32">
        <v>0</v>
      </c>
      <c r="G123" s="11"/>
      <c r="H123" s="12" t="s">
        <v>25</v>
      </c>
      <c r="I123" s="12">
        <v>0</v>
      </c>
      <c r="J123" s="19">
        <v>0</v>
      </c>
      <c r="K123" s="20"/>
      <c r="L123" s="15">
        <v>6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20"/>
      <c r="S123" s="20">
        <f t="shared" si="10"/>
        <v>8</v>
      </c>
      <c r="T123" s="21">
        <f t="shared" si="11"/>
      </c>
      <c r="U123" s="17">
        <f t="shared" si="12"/>
        <v>9</v>
      </c>
      <c r="V123" s="3"/>
    </row>
    <row r="124" spans="1:22" ht="12.75" customHeight="1">
      <c r="A124" s="22">
        <v>9</v>
      </c>
      <c r="B124" s="23" t="s">
        <v>142</v>
      </c>
      <c r="C124" s="22">
        <v>5</v>
      </c>
      <c r="D124" s="22">
        <v>6</v>
      </c>
      <c r="E124" s="24">
        <v>0</v>
      </c>
      <c r="F124" s="24">
        <v>2</v>
      </c>
      <c r="G124" s="22"/>
      <c r="H124" s="22" t="s">
        <v>17</v>
      </c>
      <c r="I124" s="22">
        <v>5</v>
      </c>
      <c r="J124" s="25">
        <v>5</v>
      </c>
      <c r="K124" s="26"/>
      <c r="L124" s="27"/>
      <c r="M124" s="27"/>
      <c r="N124" s="27">
        <v>6</v>
      </c>
      <c r="O124" s="27">
        <v>5</v>
      </c>
      <c r="P124" s="27"/>
      <c r="Q124" s="27"/>
      <c r="R124" s="26"/>
      <c r="S124" s="26">
        <f t="shared" si="10"/>
        <v>42</v>
      </c>
      <c r="T124" s="28" t="str">
        <f t="shared" si="11"/>
        <v>отл</v>
      </c>
      <c r="U124" s="29">
        <f t="shared" si="12"/>
      </c>
      <c r="V124" s="30"/>
    </row>
    <row r="125" spans="1:22" ht="12.75" customHeight="1">
      <c r="A125" s="12">
        <v>10</v>
      </c>
      <c r="B125" s="18" t="s">
        <v>143</v>
      </c>
      <c r="C125" s="11"/>
      <c r="D125" s="11"/>
      <c r="E125" s="11"/>
      <c r="F125" s="11"/>
      <c r="G125" s="11"/>
      <c r="H125" s="12"/>
      <c r="I125" s="12"/>
      <c r="J125" s="19"/>
      <c r="K125" s="20"/>
      <c r="L125" s="15"/>
      <c r="M125" s="15"/>
      <c r="N125" s="15"/>
      <c r="O125" s="15"/>
      <c r="P125" s="15"/>
      <c r="Q125" s="15"/>
      <c r="R125" s="20"/>
      <c r="S125" s="20">
        <f t="shared" si="10"/>
        <v>0</v>
      </c>
      <c r="T125" s="21">
        <f t="shared" si="11"/>
      </c>
      <c r="U125" s="17">
        <f t="shared" si="12"/>
      </c>
      <c r="V125" s="3"/>
    </row>
    <row r="126" spans="1:22" ht="12.75" customHeight="1">
      <c r="A126" s="12">
        <v>11</v>
      </c>
      <c r="B126" s="18" t="s">
        <v>144</v>
      </c>
      <c r="C126" s="32">
        <v>0</v>
      </c>
      <c r="D126" s="32">
        <v>2</v>
      </c>
      <c r="E126" s="32">
        <v>0</v>
      </c>
      <c r="F126" s="32">
        <v>0</v>
      </c>
      <c r="G126" s="11"/>
      <c r="H126" s="12" t="s">
        <v>47</v>
      </c>
      <c r="I126" s="12">
        <v>0</v>
      </c>
      <c r="J126" s="19">
        <v>0</v>
      </c>
      <c r="K126" s="20"/>
      <c r="L126" s="15">
        <v>4</v>
      </c>
      <c r="M126" s="15">
        <v>0</v>
      </c>
      <c r="N126" s="15">
        <v>4</v>
      </c>
      <c r="O126" s="15">
        <v>0</v>
      </c>
      <c r="P126" s="15">
        <v>0</v>
      </c>
      <c r="Q126" s="15">
        <v>6</v>
      </c>
      <c r="R126" s="20"/>
      <c r="S126" s="20">
        <f t="shared" si="10"/>
        <v>22</v>
      </c>
      <c r="T126" s="33" t="str">
        <f t="shared" si="11"/>
        <v>уд</v>
      </c>
      <c r="U126" s="17">
        <f t="shared" si="12"/>
        <v>4</v>
      </c>
      <c r="V126" s="3"/>
    </row>
    <row r="127" spans="1:22" ht="12.75" customHeight="1">
      <c r="A127" s="12">
        <v>12</v>
      </c>
      <c r="B127" s="18" t="s">
        <v>145</v>
      </c>
      <c r="C127" s="11"/>
      <c r="D127" s="11"/>
      <c r="E127" s="11"/>
      <c r="F127" s="11"/>
      <c r="G127" s="11"/>
      <c r="H127" s="12" t="s">
        <v>17</v>
      </c>
      <c r="I127" s="12">
        <v>0</v>
      </c>
      <c r="J127" s="37">
        <v>4</v>
      </c>
      <c r="K127" s="20"/>
      <c r="L127" s="15">
        <v>6</v>
      </c>
      <c r="M127" s="15">
        <v>0</v>
      </c>
      <c r="N127" s="15">
        <v>4</v>
      </c>
      <c r="O127" s="15">
        <v>0</v>
      </c>
      <c r="P127" s="15">
        <v>0</v>
      </c>
      <c r="Q127" s="15">
        <v>0</v>
      </c>
      <c r="R127" s="20"/>
      <c r="S127" s="20">
        <f t="shared" si="10"/>
        <v>18</v>
      </c>
      <c r="T127" s="33" t="str">
        <f t="shared" si="11"/>
        <v>уд</v>
      </c>
      <c r="U127" s="17">
        <f t="shared" si="12"/>
        <v>8</v>
      </c>
      <c r="V127" s="3"/>
    </row>
    <row r="128" spans="1:22" ht="12.75" customHeight="1">
      <c r="A128" s="12">
        <v>13</v>
      </c>
      <c r="B128" s="18" t="s">
        <v>146</v>
      </c>
      <c r="C128" s="11"/>
      <c r="D128" s="11"/>
      <c r="E128" s="11"/>
      <c r="F128" s="11"/>
      <c r="G128" s="11"/>
      <c r="H128" s="12"/>
      <c r="I128" s="12"/>
      <c r="J128" s="19"/>
      <c r="K128" s="20"/>
      <c r="L128" s="15"/>
      <c r="M128" s="15"/>
      <c r="N128" s="15"/>
      <c r="O128" s="15"/>
      <c r="P128" s="15"/>
      <c r="Q128" s="15"/>
      <c r="R128" s="20"/>
      <c r="S128" s="20">
        <f t="shared" si="10"/>
        <v>0</v>
      </c>
      <c r="T128" s="21">
        <f t="shared" si="11"/>
      </c>
      <c r="U128" s="17">
        <f t="shared" si="12"/>
      </c>
      <c r="V128" s="3"/>
    </row>
    <row r="129" spans="1:22" ht="12.75" customHeight="1">
      <c r="A129" s="12">
        <v>14</v>
      </c>
      <c r="B129" s="18" t="s">
        <v>147</v>
      </c>
      <c r="C129" s="32">
        <v>0</v>
      </c>
      <c r="D129" s="32">
        <v>0</v>
      </c>
      <c r="E129" s="32">
        <v>0</v>
      </c>
      <c r="F129" s="32">
        <v>0</v>
      </c>
      <c r="G129" s="11"/>
      <c r="H129" s="12"/>
      <c r="I129" s="12"/>
      <c r="J129" s="19"/>
      <c r="K129" s="20"/>
      <c r="L129" s="15">
        <v>4</v>
      </c>
      <c r="M129" s="15">
        <v>0</v>
      </c>
      <c r="N129" s="15">
        <v>4</v>
      </c>
      <c r="O129" s="15">
        <v>0</v>
      </c>
      <c r="P129" s="15"/>
      <c r="Q129" s="15"/>
      <c r="R129" s="20"/>
      <c r="S129" s="20">
        <f t="shared" si="10"/>
        <v>8</v>
      </c>
      <c r="T129" s="21">
        <f t="shared" si="11"/>
      </c>
      <c r="U129" s="17">
        <f t="shared" si="12"/>
        <v>9</v>
      </c>
      <c r="V129" s="3"/>
    </row>
    <row r="130" spans="1:22" ht="12.75" customHeight="1">
      <c r="A130" s="12">
        <v>15</v>
      </c>
      <c r="B130" s="18" t="s">
        <v>148</v>
      </c>
      <c r="C130" s="32">
        <v>2</v>
      </c>
      <c r="D130" s="32">
        <v>0</v>
      </c>
      <c r="E130" s="32">
        <v>0</v>
      </c>
      <c r="F130" s="32">
        <v>2</v>
      </c>
      <c r="G130" s="11"/>
      <c r="H130" s="12" t="s">
        <v>66</v>
      </c>
      <c r="I130" s="12">
        <v>0</v>
      </c>
      <c r="J130" s="19">
        <v>0</v>
      </c>
      <c r="K130" s="20"/>
      <c r="L130" s="15">
        <v>0</v>
      </c>
      <c r="M130" s="15">
        <v>0</v>
      </c>
      <c r="N130" s="15">
        <v>0</v>
      </c>
      <c r="O130" s="15">
        <v>4</v>
      </c>
      <c r="P130" s="15">
        <v>0</v>
      </c>
      <c r="Q130" s="15">
        <v>6</v>
      </c>
      <c r="R130" s="20"/>
      <c r="S130" s="20">
        <f t="shared" si="10"/>
        <v>18</v>
      </c>
      <c r="T130" s="33" t="str">
        <f t="shared" si="11"/>
        <v>уд</v>
      </c>
      <c r="U130" s="17">
        <f t="shared" si="12"/>
        <v>8</v>
      </c>
      <c r="V130" s="3"/>
    </row>
    <row r="131" spans="1:22" ht="12.75" customHeight="1">
      <c r="A131" s="12">
        <v>16</v>
      </c>
      <c r="B131" s="18" t="s">
        <v>149</v>
      </c>
      <c r="C131" s="32">
        <v>4</v>
      </c>
      <c r="D131" s="31">
        <v>5</v>
      </c>
      <c r="E131" s="32">
        <v>1</v>
      </c>
      <c r="F131" s="32">
        <v>0</v>
      </c>
      <c r="G131" s="11"/>
      <c r="H131" s="12" t="s">
        <v>47</v>
      </c>
      <c r="I131" s="12">
        <v>0</v>
      </c>
      <c r="J131" s="36">
        <v>6</v>
      </c>
      <c r="K131" s="20"/>
      <c r="L131" s="15">
        <v>0</v>
      </c>
      <c r="M131" s="15"/>
      <c r="N131" s="15">
        <v>0</v>
      </c>
      <c r="O131" s="15">
        <v>0</v>
      </c>
      <c r="P131" s="15">
        <v>1</v>
      </c>
      <c r="Q131" s="15"/>
      <c r="R131" s="20"/>
      <c r="S131" s="20">
        <f t="shared" si="10"/>
        <v>24</v>
      </c>
      <c r="T131" s="33" t="str">
        <f t="shared" si="11"/>
        <v>уд</v>
      </c>
      <c r="U131" s="17">
        <f t="shared" si="12"/>
        <v>2</v>
      </c>
      <c r="V131" s="3"/>
    </row>
    <row r="132" spans="1:22" ht="12.75" customHeight="1">
      <c r="A132" s="12">
        <v>17</v>
      </c>
      <c r="B132" s="18" t="s">
        <v>150</v>
      </c>
      <c r="C132" s="32">
        <v>2</v>
      </c>
      <c r="D132" s="32">
        <v>4</v>
      </c>
      <c r="E132" s="32">
        <v>0</v>
      </c>
      <c r="F132" s="32">
        <v>0</v>
      </c>
      <c r="G132" s="11"/>
      <c r="H132" s="12"/>
      <c r="I132" s="12"/>
      <c r="J132" s="19"/>
      <c r="K132" s="20"/>
      <c r="L132" s="15"/>
      <c r="M132" s="15"/>
      <c r="N132" s="15"/>
      <c r="O132" s="15"/>
      <c r="P132" s="15"/>
      <c r="Q132" s="15"/>
      <c r="R132" s="20"/>
      <c r="S132" s="20">
        <f aca="true" t="shared" si="13" ref="S132:S163">((((MAX(C132,L132)+MAX(D132,M132))+MAX(E132,N132))+MAX(F132,O132))+(2*MAX(I132,P132)))+(2*MAX(J132,Q132))</f>
        <v>6</v>
      </c>
      <c r="T132" s="21">
        <f aca="true" t="shared" si="14" ref="T132:T163">IF((S132=""),"",IF((S132&gt;34),"отл",IF((S132&gt;25),"хор",IF((S132&gt;16),"уд",""))))</f>
      </c>
      <c r="U132" s="17">
        <f t="shared" si="12"/>
        <v>11</v>
      </c>
      <c r="V132" s="3"/>
    </row>
    <row r="133" spans="1:22" ht="12.75" customHeight="1">
      <c r="A133" s="12">
        <v>18</v>
      </c>
      <c r="B133" s="18" t="s">
        <v>151</v>
      </c>
      <c r="C133" s="12"/>
      <c r="D133" s="12"/>
      <c r="E133" s="12"/>
      <c r="F133" s="12"/>
      <c r="G133" s="11"/>
      <c r="H133" s="12" t="s">
        <v>47</v>
      </c>
      <c r="I133" s="12">
        <v>0</v>
      </c>
      <c r="J133" s="19">
        <v>1</v>
      </c>
      <c r="K133" s="20"/>
      <c r="L133" s="15"/>
      <c r="M133" s="15"/>
      <c r="N133" s="15"/>
      <c r="O133" s="15"/>
      <c r="P133" s="15"/>
      <c r="Q133" s="15"/>
      <c r="R133" s="20"/>
      <c r="S133" s="20">
        <f t="shared" si="13"/>
        <v>2</v>
      </c>
      <c r="T133" s="21">
        <f t="shared" si="14"/>
      </c>
      <c r="U133" s="17">
        <f t="shared" si="12"/>
        <v>15</v>
      </c>
      <c r="V133" s="3"/>
    </row>
    <row r="134" spans="1:22" ht="12.75" customHeight="1">
      <c r="A134" s="12">
        <v>19</v>
      </c>
      <c r="B134" s="18" t="s">
        <v>152</v>
      </c>
      <c r="C134" s="11"/>
      <c r="D134" s="11"/>
      <c r="E134" s="11"/>
      <c r="F134" s="11"/>
      <c r="G134" s="11"/>
      <c r="H134" s="12"/>
      <c r="I134" s="12"/>
      <c r="J134" s="19"/>
      <c r="K134" s="20"/>
      <c r="L134" s="15">
        <v>0</v>
      </c>
      <c r="M134" s="15">
        <v>0</v>
      </c>
      <c r="N134" s="15">
        <v>0</v>
      </c>
      <c r="O134" s="15">
        <v>0</v>
      </c>
      <c r="P134" s="15"/>
      <c r="Q134" s="15"/>
      <c r="R134" s="20"/>
      <c r="S134" s="20">
        <f t="shared" si="13"/>
        <v>0</v>
      </c>
      <c r="T134" s="21">
        <f t="shared" si="14"/>
      </c>
      <c r="U134" s="17">
        <f t="shared" si="12"/>
      </c>
      <c r="V134" s="3"/>
    </row>
    <row r="135" spans="1:22" ht="12.75" customHeight="1">
      <c r="A135" s="12">
        <v>20</v>
      </c>
      <c r="B135" s="18" t="s">
        <v>153</v>
      </c>
      <c r="C135" s="11"/>
      <c r="D135" s="11"/>
      <c r="E135" s="11"/>
      <c r="F135" s="11"/>
      <c r="G135" s="11"/>
      <c r="H135" s="12" t="s">
        <v>66</v>
      </c>
      <c r="I135" s="12">
        <v>4</v>
      </c>
      <c r="J135" s="36">
        <v>5</v>
      </c>
      <c r="K135" s="20"/>
      <c r="L135" s="15">
        <v>5</v>
      </c>
      <c r="M135" s="15">
        <v>0</v>
      </c>
      <c r="N135" s="15">
        <v>2</v>
      </c>
      <c r="O135" s="15">
        <v>2</v>
      </c>
      <c r="P135" s="15"/>
      <c r="Q135" s="15"/>
      <c r="R135" s="20"/>
      <c r="S135" s="20">
        <f t="shared" si="13"/>
        <v>27</v>
      </c>
      <c r="T135" s="33" t="str">
        <f t="shared" si="14"/>
        <v>хор</v>
      </c>
      <c r="U135" s="17">
        <f t="shared" si="12"/>
        <v>8</v>
      </c>
      <c r="V135" s="3"/>
    </row>
    <row r="136" spans="1:22" ht="12.75" customHeight="1">
      <c r="A136" s="12">
        <v>21</v>
      </c>
      <c r="B136" s="18" t="s">
        <v>154</v>
      </c>
      <c r="C136" s="11"/>
      <c r="D136" s="11"/>
      <c r="E136" s="11"/>
      <c r="F136" s="11"/>
      <c r="G136" s="11"/>
      <c r="H136" s="12"/>
      <c r="I136" s="12"/>
      <c r="J136" s="19"/>
      <c r="K136" s="20"/>
      <c r="L136" s="15"/>
      <c r="M136" s="15"/>
      <c r="N136" s="15"/>
      <c r="O136" s="15"/>
      <c r="P136" s="15"/>
      <c r="Q136" s="15"/>
      <c r="R136" s="20"/>
      <c r="S136" s="20">
        <f t="shared" si="13"/>
        <v>0</v>
      </c>
      <c r="T136" s="21">
        <f t="shared" si="14"/>
      </c>
      <c r="U136" s="17">
        <f t="shared" si="12"/>
      </c>
      <c r="V136" s="3"/>
    </row>
    <row r="137" spans="1:22" ht="12.75" customHeight="1">
      <c r="A137" s="12">
        <v>22</v>
      </c>
      <c r="B137" s="18" t="s">
        <v>155</v>
      </c>
      <c r="C137" s="11"/>
      <c r="D137" s="11"/>
      <c r="E137" s="11"/>
      <c r="F137" s="11"/>
      <c r="G137" s="11"/>
      <c r="H137" s="12"/>
      <c r="I137" s="12"/>
      <c r="J137" s="19"/>
      <c r="K137" s="20"/>
      <c r="L137" s="15"/>
      <c r="M137" s="15"/>
      <c r="N137" s="15"/>
      <c r="O137" s="15"/>
      <c r="P137" s="15"/>
      <c r="Q137" s="15"/>
      <c r="R137" s="20"/>
      <c r="S137" s="20">
        <f t="shared" si="13"/>
        <v>0</v>
      </c>
      <c r="T137" s="21">
        <f t="shared" si="14"/>
      </c>
      <c r="U137" s="17">
        <f t="shared" si="12"/>
      </c>
      <c r="V137" s="3"/>
    </row>
    <row r="138" spans="1:22" ht="12.75" customHeight="1">
      <c r="A138" s="12"/>
      <c r="B138" s="34"/>
      <c r="C138" s="11"/>
      <c r="D138" s="11"/>
      <c r="E138" s="11"/>
      <c r="F138" s="11"/>
      <c r="G138" s="11"/>
      <c r="H138" s="12"/>
      <c r="I138" s="12"/>
      <c r="J138" s="19"/>
      <c r="K138" s="20"/>
      <c r="L138" s="15"/>
      <c r="M138" s="15"/>
      <c r="N138" s="15"/>
      <c r="O138" s="15"/>
      <c r="P138" s="15"/>
      <c r="Q138" s="15"/>
      <c r="R138" s="20"/>
      <c r="S138" s="20">
        <f t="shared" si="13"/>
        <v>0</v>
      </c>
      <c r="T138" s="21">
        <f t="shared" si="14"/>
      </c>
      <c r="U138" s="17">
        <f t="shared" si="12"/>
      </c>
      <c r="V138" s="3"/>
    </row>
    <row r="139" spans="1:22" ht="15" customHeight="1">
      <c r="A139" s="80" t="s">
        <v>156</v>
      </c>
      <c r="B139" s="81"/>
      <c r="C139" s="81"/>
      <c r="D139" s="81"/>
      <c r="E139" s="81"/>
      <c r="F139" s="81"/>
      <c r="G139" s="83"/>
      <c r="H139" s="11"/>
      <c r="I139" s="12"/>
      <c r="J139" s="19"/>
      <c r="K139" s="20"/>
      <c r="L139" s="15"/>
      <c r="M139" s="15"/>
      <c r="N139" s="15"/>
      <c r="O139" s="15"/>
      <c r="P139" s="15"/>
      <c r="Q139" s="15"/>
      <c r="R139" s="20"/>
      <c r="S139" s="20">
        <f t="shared" si="13"/>
        <v>0</v>
      </c>
      <c r="T139" s="21">
        <f t="shared" si="14"/>
      </c>
      <c r="U139" s="17">
        <f t="shared" si="12"/>
      </c>
      <c r="V139" s="3"/>
    </row>
    <row r="140" spans="1:22" ht="12.75" customHeight="1">
      <c r="A140" s="10" t="s">
        <v>5</v>
      </c>
      <c r="B140" s="9" t="s">
        <v>6</v>
      </c>
      <c r="C140" s="10" t="s">
        <v>7</v>
      </c>
      <c r="D140" s="10" t="s">
        <v>8</v>
      </c>
      <c r="E140" s="10" t="s">
        <v>9</v>
      </c>
      <c r="F140" s="10" t="s">
        <v>10</v>
      </c>
      <c r="G140" s="11"/>
      <c r="H140" s="11"/>
      <c r="I140" s="12"/>
      <c r="J140" s="19"/>
      <c r="K140" s="20"/>
      <c r="L140" s="15"/>
      <c r="M140" s="15"/>
      <c r="N140" s="15"/>
      <c r="O140" s="15"/>
      <c r="P140" s="15"/>
      <c r="Q140" s="15"/>
      <c r="R140" s="20"/>
      <c r="S140" s="20">
        <f t="shared" si="13"/>
        <v>0</v>
      </c>
      <c r="T140" s="21">
        <f t="shared" si="14"/>
      </c>
      <c r="U140" s="17">
        <f t="shared" si="12"/>
      </c>
      <c r="V140" s="3" t="s">
        <v>69</v>
      </c>
    </row>
    <row r="141" spans="1:22" ht="12.75" customHeight="1">
      <c r="A141" s="11">
        <v>1</v>
      </c>
      <c r="B141" s="18" t="s">
        <v>157</v>
      </c>
      <c r="C141" s="11"/>
      <c r="D141" s="11"/>
      <c r="E141" s="11"/>
      <c r="F141" s="11"/>
      <c r="G141" s="11"/>
      <c r="H141" s="11"/>
      <c r="I141" s="12"/>
      <c r="J141" s="19"/>
      <c r="K141" s="20"/>
      <c r="L141" s="15"/>
      <c r="M141" s="15"/>
      <c r="N141" s="15"/>
      <c r="O141" s="15"/>
      <c r="P141" s="15"/>
      <c r="Q141" s="15"/>
      <c r="R141" s="20"/>
      <c r="S141" s="20">
        <f t="shared" si="13"/>
        <v>0</v>
      </c>
      <c r="T141" s="21">
        <f t="shared" si="14"/>
      </c>
      <c r="U141" s="17">
        <f t="shared" si="12"/>
      </c>
      <c r="V141" s="3"/>
    </row>
    <row r="142" spans="1:22" ht="12.75" customHeight="1">
      <c r="A142" s="12">
        <v>2</v>
      </c>
      <c r="B142" s="18" t="s">
        <v>158</v>
      </c>
      <c r="C142" s="11"/>
      <c r="D142" s="11"/>
      <c r="E142" s="11"/>
      <c r="F142" s="11"/>
      <c r="G142" s="11"/>
      <c r="H142" s="11" t="s">
        <v>30</v>
      </c>
      <c r="I142" s="12">
        <v>4</v>
      </c>
      <c r="J142" s="19">
        <v>4</v>
      </c>
      <c r="K142" s="20"/>
      <c r="L142" s="15">
        <v>6</v>
      </c>
      <c r="M142" s="15"/>
      <c r="N142" s="15"/>
      <c r="O142" s="15"/>
      <c r="P142" s="15"/>
      <c r="Q142" s="15"/>
      <c r="R142" s="20"/>
      <c r="S142" s="20">
        <f t="shared" si="13"/>
        <v>22</v>
      </c>
      <c r="T142" s="33" t="str">
        <f t="shared" si="14"/>
        <v>уд</v>
      </c>
      <c r="U142" s="17">
        <f t="shared" si="12"/>
        <v>4</v>
      </c>
      <c r="V142" s="3"/>
    </row>
    <row r="143" spans="1:22" ht="12.75" customHeight="1">
      <c r="A143" s="11">
        <v>3</v>
      </c>
      <c r="B143" s="18" t="s">
        <v>159</v>
      </c>
      <c r="C143" s="11"/>
      <c r="D143" s="11"/>
      <c r="E143" s="11"/>
      <c r="F143" s="11"/>
      <c r="G143" s="11"/>
      <c r="H143" s="11" t="s">
        <v>47</v>
      </c>
      <c r="I143" s="12">
        <v>0</v>
      </c>
      <c r="J143" s="19">
        <v>0</v>
      </c>
      <c r="K143" s="20"/>
      <c r="L143" s="15">
        <v>1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20"/>
      <c r="S143" s="20">
        <f t="shared" si="13"/>
        <v>1</v>
      </c>
      <c r="T143" s="21">
        <f t="shared" si="14"/>
      </c>
      <c r="U143" s="17">
        <f t="shared" si="12"/>
        <v>16</v>
      </c>
      <c r="V143" s="3"/>
    </row>
    <row r="144" spans="1:22" ht="12.75" customHeight="1">
      <c r="A144" s="12">
        <v>4</v>
      </c>
      <c r="B144" s="18" t="s">
        <v>160</v>
      </c>
      <c r="C144" s="39">
        <v>4</v>
      </c>
      <c r="D144" s="39">
        <v>2</v>
      </c>
      <c r="E144" s="39">
        <v>0</v>
      </c>
      <c r="F144" s="39">
        <v>2</v>
      </c>
      <c r="G144" s="11"/>
      <c r="H144" s="11" t="s">
        <v>30</v>
      </c>
      <c r="I144" s="12">
        <v>1</v>
      </c>
      <c r="J144" s="19">
        <v>1</v>
      </c>
      <c r="K144" s="20"/>
      <c r="L144" s="15">
        <v>0</v>
      </c>
      <c r="M144" s="15">
        <v>0</v>
      </c>
      <c r="N144" s="15">
        <v>4</v>
      </c>
      <c r="O144" s="15">
        <v>0</v>
      </c>
      <c r="P144" s="15">
        <v>0</v>
      </c>
      <c r="Q144" s="15">
        <v>6</v>
      </c>
      <c r="R144" s="20"/>
      <c r="S144" s="20">
        <f t="shared" si="13"/>
        <v>26</v>
      </c>
      <c r="T144" s="33" t="str">
        <f t="shared" si="14"/>
        <v>хор</v>
      </c>
      <c r="U144" s="17">
        <f t="shared" si="12"/>
        <v>9</v>
      </c>
      <c r="V144" s="3"/>
    </row>
    <row r="145" spans="1:22" ht="12.75" customHeight="1">
      <c r="A145" s="11">
        <v>5</v>
      </c>
      <c r="B145" s="18" t="s">
        <v>161</v>
      </c>
      <c r="C145" s="40">
        <v>6</v>
      </c>
      <c r="D145" s="39">
        <v>1</v>
      </c>
      <c r="E145" s="39">
        <v>0</v>
      </c>
      <c r="F145" s="39">
        <v>0</v>
      </c>
      <c r="G145" s="11"/>
      <c r="H145" s="11" t="s">
        <v>66</v>
      </c>
      <c r="I145" s="12">
        <v>2</v>
      </c>
      <c r="J145" s="36">
        <v>6</v>
      </c>
      <c r="K145" s="20"/>
      <c r="L145" s="15"/>
      <c r="M145" s="15">
        <v>0</v>
      </c>
      <c r="N145" s="15">
        <v>6</v>
      </c>
      <c r="O145" s="15">
        <v>0</v>
      </c>
      <c r="P145" s="15">
        <v>0</v>
      </c>
      <c r="Q145" s="15">
        <v>0</v>
      </c>
      <c r="R145" s="20"/>
      <c r="S145" s="20">
        <f t="shared" si="13"/>
        <v>29</v>
      </c>
      <c r="T145" s="33" t="str">
        <f t="shared" si="14"/>
        <v>хор</v>
      </c>
      <c r="U145" s="17">
        <f t="shared" si="12"/>
        <v>6</v>
      </c>
      <c r="V145" s="3"/>
    </row>
    <row r="146" spans="1:22" ht="12.75" customHeight="1">
      <c r="A146" s="12">
        <v>6</v>
      </c>
      <c r="B146" s="18" t="s">
        <v>162</v>
      </c>
      <c r="C146" s="39">
        <v>2</v>
      </c>
      <c r="D146" s="40">
        <v>5</v>
      </c>
      <c r="E146" s="39">
        <v>0</v>
      </c>
      <c r="F146" s="39">
        <v>0</v>
      </c>
      <c r="G146" s="11"/>
      <c r="H146" s="11" t="s">
        <v>17</v>
      </c>
      <c r="I146" s="12">
        <v>2</v>
      </c>
      <c r="J146" s="19">
        <v>4</v>
      </c>
      <c r="K146" s="20"/>
      <c r="L146" s="15">
        <v>4</v>
      </c>
      <c r="M146" s="15"/>
      <c r="N146" s="15">
        <v>0</v>
      </c>
      <c r="O146" s="15">
        <v>0</v>
      </c>
      <c r="P146" s="15">
        <v>6</v>
      </c>
      <c r="Q146" s="15">
        <v>3</v>
      </c>
      <c r="R146" s="20"/>
      <c r="S146" s="20">
        <f t="shared" si="13"/>
        <v>29</v>
      </c>
      <c r="T146" s="33" t="str">
        <f t="shared" si="14"/>
        <v>хор</v>
      </c>
      <c r="U146" s="17">
        <f t="shared" si="12"/>
        <v>6</v>
      </c>
      <c r="V146" s="3"/>
    </row>
    <row r="147" spans="1:22" ht="12.75" customHeight="1">
      <c r="A147" s="11">
        <v>7</v>
      </c>
      <c r="B147" s="18" t="s">
        <v>163</v>
      </c>
      <c r="C147" s="39">
        <v>0</v>
      </c>
      <c r="D147" s="39">
        <v>0</v>
      </c>
      <c r="E147" s="39">
        <v>0</v>
      </c>
      <c r="F147" s="39">
        <v>0</v>
      </c>
      <c r="G147" s="11"/>
      <c r="H147" s="11" t="s">
        <v>54</v>
      </c>
      <c r="I147" s="12">
        <v>0</v>
      </c>
      <c r="J147" s="19">
        <v>0</v>
      </c>
      <c r="K147" s="20"/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20"/>
      <c r="S147" s="20">
        <f t="shared" si="13"/>
        <v>0</v>
      </c>
      <c r="T147" s="21">
        <f t="shared" si="14"/>
      </c>
      <c r="U147" s="17">
        <f t="shared" si="12"/>
      </c>
      <c r="V147" s="3"/>
    </row>
    <row r="148" spans="1:22" ht="12.75" customHeight="1">
      <c r="A148" s="22">
        <v>8</v>
      </c>
      <c r="B148" s="23" t="s">
        <v>164</v>
      </c>
      <c r="C148" s="25">
        <v>6</v>
      </c>
      <c r="D148" s="27">
        <v>1</v>
      </c>
      <c r="E148" s="27">
        <v>6</v>
      </c>
      <c r="F148" s="41">
        <v>0</v>
      </c>
      <c r="G148" s="22"/>
      <c r="H148" s="22" t="s">
        <v>30</v>
      </c>
      <c r="I148" s="22">
        <v>6</v>
      </c>
      <c r="J148" s="25">
        <v>5</v>
      </c>
      <c r="K148" s="26"/>
      <c r="L148" s="27"/>
      <c r="M148" s="27"/>
      <c r="N148" s="27"/>
      <c r="O148" s="27"/>
      <c r="P148" s="27"/>
      <c r="Q148" s="27"/>
      <c r="R148" s="26"/>
      <c r="S148" s="26">
        <f t="shared" si="13"/>
        <v>35</v>
      </c>
      <c r="T148" s="28" t="str">
        <f t="shared" si="14"/>
        <v>отл</v>
      </c>
      <c r="U148" s="29">
        <f>IF((S148&gt;34),"",IF((S148&gt;25),(35-S148),IF((S148&gt;18),(26-S148),(18-S148))))</f>
      </c>
      <c r="V148" s="30"/>
    </row>
    <row r="149" spans="1:22" ht="12.75" customHeight="1">
      <c r="A149" s="11">
        <v>9</v>
      </c>
      <c r="B149" s="18" t="s">
        <v>165</v>
      </c>
      <c r="C149" s="39">
        <v>2</v>
      </c>
      <c r="D149" s="39">
        <v>4</v>
      </c>
      <c r="E149" s="39">
        <v>0</v>
      </c>
      <c r="F149" s="39">
        <v>0</v>
      </c>
      <c r="G149" s="11"/>
      <c r="H149" s="11" t="s">
        <v>17</v>
      </c>
      <c r="I149" s="12">
        <v>0</v>
      </c>
      <c r="J149" s="36">
        <v>5</v>
      </c>
      <c r="K149" s="20"/>
      <c r="L149" s="15">
        <v>6</v>
      </c>
      <c r="M149" s="15">
        <v>0</v>
      </c>
      <c r="N149" s="15">
        <v>1</v>
      </c>
      <c r="O149" s="15">
        <v>4</v>
      </c>
      <c r="P149" s="15">
        <v>4</v>
      </c>
      <c r="Q149" s="15"/>
      <c r="R149" s="20"/>
      <c r="S149" s="20">
        <f t="shared" si="13"/>
        <v>33</v>
      </c>
      <c r="T149" s="33" t="str">
        <f t="shared" si="14"/>
        <v>хор</v>
      </c>
      <c r="U149" s="17">
        <f aca="true" t="shared" si="15" ref="U149:U156">IF((S149=0),"",IF((S149&gt;34),"",IF((S149&gt;25),(35-S149),IF((S149&gt;16),(26-S149),(17-S149)))))</f>
        <v>2</v>
      </c>
      <c r="V149" s="3"/>
    </row>
    <row r="150" spans="1:22" ht="12.75" customHeight="1">
      <c r="A150" s="12">
        <v>10</v>
      </c>
      <c r="B150" s="18" t="s">
        <v>166</v>
      </c>
      <c r="C150" s="11"/>
      <c r="D150" s="11"/>
      <c r="E150" s="11"/>
      <c r="F150" s="11"/>
      <c r="G150" s="11"/>
      <c r="H150" s="11"/>
      <c r="I150" s="12"/>
      <c r="J150" s="19"/>
      <c r="K150" s="20"/>
      <c r="L150" s="15"/>
      <c r="M150" s="15"/>
      <c r="N150" s="15"/>
      <c r="O150" s="15"/>
      <c r="P150" s="15">
        <v>0</v>
      </c>
      <c r="Q150" s="15">
        <v>0</v>
      </c>
      <c r="R150" s="20"/>
      <c r="S150" s="20">
        <f t="shared" si="13"/>
        <v>0</v>
      </c>
      <c r="T150" s="21">
        <f t="shared" si="14"/>
      </c>
      <c r="U150" s="17">
        <f t="shared" si="15"/>
      </c>
      <c r="V150" s="3"/>
    </row>
    <row r="151" spans="1:22" ht="12.75" customHeight="1">
      <c r="A151" s="11">
        <v>11</v>
      </c>
      <c r="B151" s="18" t="s">
        <v>167</v>
      </c>
      <c r="C151" s="11"/>
      <c r="D151" s="11"/>
      <c r="E151" s="12"/>
      <c r="F151" s="11"/>
      <c r="G151" s="11"/>
      <c r="H151" s="11"/>
      <c r="I151" s="12"/>
      <c r="J151" s="19"/>
      <c r="K151" s="20"/>
      <c r="L151" s="15"/>
      <c r="M151" s="15"/>
      <c r="N151" s="15"/>
      <c r="O151" s="15"/>
      <c r="P151" s="15"/>
      <c r="Q151" s="15"/>
      <c r="R151" s="20"/>
      <c r="S151" s="20">
        <f t="shared" si="13"/>
        <v>0</v>
      </c>
      <c r="T151" s="21">
        <f t="shared" si="14"/>
      </c>
      <c r="U151" s="17">
        <f t="shared" si="15"/>
      </c>
      <c r="V151" s="3"/>
    </row>
    <row r="152" spans="1:22" ht="12.75" customHeight="1">
      <c r="A152" s="12">
        <v>12</v>
      </c>
      <c r="B152" s="18" t="s">
        <v>168</v>
      </c>
      <c r="C152" s="40">
        <v>6</v>
      </c>
      <c r="D152" s="39">
        <v>0</v>
      </c>
      <c r="E152" s="40">
        <v>6</v>
      </c>
      <c r="F152" s="39">
        <v>0</v>
      </c>
      <c r="G152" s="11"/>
      <c r="H152" s="11" t="s">
        <v>54</v>
      </c>
      <c r="I152" s="12">
        <v>2</v>
      </c>
      <c r="J152" s="19">
        <v>2</v>
      </c>
      <c r="K152" s="20"/>
      <c r="L152" s="15"/>
      <c r="M152" s="15"/>
      <c r="N152" s="15"/>
      <c r="O152" s="15"/>
      <c r="P152" s="15">
        <v>5</v>
      </c>
      <c r="Q152" s="15">
        <v>6</v>
      </c>
      <c r="R152" s="20"/>
      <c r="S152" s="20">
        <f t="shared" si="13"/>
        <v>34</v>
      </c>
      <c r="T152" s="33" t="str">
        <f t="shared" si="14"/>
        <v>хор</v>
      </c>
      <c r="U152" s="17">
        <f t="shared" si="15"/>
        <v>1</v>
      </c>
      <c r="V152" s="3"/>
    </row>
    <row r="153" spans="1:22" ht="12.75" customHeight="1">
      <c r="A153" s="11">
        <v>13</v>
      </c>
      <c r="B153" s="18" t="s">
        <v>169</v>
      </c>
      <c r="C153" s="39">
        <v>0</v>
      </c>
      <c r="D153" s="39">
        <v>0</v>
      </c>
      <c r="E153" s="39">
        <v>0</v>
      </c>
      <c r="F153" s="39">
        <v>0</v>
      </c>
      <c r="G153" s="11"/>
      <c r="H153" s="11"/>
      <c r="I153" s="12"/>
      <c r="J153" s="19"/>
      <c r="K153" s="20"/>
      <c r="L153" s="15"/>
      <c r="M153" s="15"/>
      <c r="N153" s="15"/>
      <c r="O153" s="15"/>
      <c r="P153" s="15"/>
      <c r="Q153" s="15"/>
      <c r="R153" s="20"/>
      <c r="S153" s="20">
        <f t="shared" si="13"/>
        <v>0</v>
      </c>
      <c r="T153" s="21">
        <f t="shared" si="14"/>
      </c>
      <c r="U153" s="17">
        <f t="shared" si="15"/>
      </c>
      <c r="V153" s="3"/>
    </row>
    <row r="154" spans="1:22" ht="12.75" customHeight="1">
      <c r="A154" s="12">
        <v>14</v>
      </c>
      <c r="B154" s="18" t="s">
        <v>170</v>
      </c>
      <c r="C154" s="39">
        <v>4</v>
      </c>
      <c r="D154" s="39">
        <v>1</v>
      </c>
      <c r="E154" s="39">
        <v>0</v>
      </c>
      <c r="F154" s="39">
        <v>0</v>
      </c>
      <c r="G154" s="11"/>
      <c r="H154" s="11" t="s">
        <v>62</v>
      </c>
      <c r="I154" s="12">
        <v>0</v>
      </c>
      <c r="J154" s="19">
        <v>0</v>
      </c>
      <c r="K154" s="20"/>
      <c r="L154" s="15"/>
      <c r="M154" s="15">
        <v>0</v>
      </c>
      <c r="N154" s="15">
        <v>0</v>
      </c>
      <c r="O154" s="15"/>
      <c r="P154" s="15">
        <v>1</v>
      </c>
      <c r="Q154" s="15">
        <v>1</v>
      </c>
      <c r="R154" s="20"/>
      <c r="S154" s="20">
        <f t="shared" si="13"/>
        <v>9</v>
      </c>
      <c r="T154" s="21">
        <f t="shared" si="14"/>
      </c>
      <c r="U154" s="17">
        <f t="shared" si="15"/>
        <v>8</v>
      </c>
      <c r="V154" s="3"/>
    </row>
    <row r="155" spans="1:22" ht="12.75" customHeight="1">
      <c r="A155" s="11">
        <v>15</v>
      </c>
      <c r="B155" s="18" t="s">
        <v>171</v>
      </c>
      <c r="C155" s="39">
        <v>0</v>
      </c>
      <c r="D155" s="39">
        <v>0</v>
      </c>
      <c r="E155" s="39">
        <v>0</v>
      </c>
      <c r="F155" s="39">
        <v>0</v>
      </c>
      <c r="G155" s="11"/>
      <c r="H155" s="11"/>
      <c r="I155" s="12"/>
      <c r="J155" s="19"/>
      <c r="K155" s="20"/>
      <c r="L155" s="15">
        <v>0</v>
      </c>
      <c r="M155" s="15">
        <v>0</v>
      </c>
      <c r="N155" s="15">
        <v>0</v>
      </c>
      <c r="O155" s="15">
        <v>0</v>
      </c>
      <c r="P155" s="15">
        <v>1</v>
      </c>
      <c r="Q155" s="15">
        <v>0</v>
      </c>
      <c r="R155" s="20"/>
      <c r="S155" s="20">
        <f t="shared" si="13"/>
        <v>2</v>
      </c>
      <c r="T155" s="21">
        <f t="shared" si="14"/>
      </c>
      <c r="U155" s="17">
        <f t="shared" si="15"/>
        <v>15</v>
      </c>
      <c r="V155" s="3"/>
    </row>
    <row r="156" spans="1:22" ht="12.75" customHeight="1">
      <c r="A156" s="22">
        <v>16</v>
      </c>
      <c r="B156" s="23" t="s">
        <v>172</v>
      </c>
      <c r="C156" s="19">
        <v>6</v>
      </c>
      <c r="D156" s="15">
        <v>0</v>
      </c>
      <c r="E156" s="15">
        <v>4</v>
      </c>
      <c r="F156" s="21">
        <v>4</v>
      </c>
      <c r="G156" s="22"/>
      <c r="H156" s="22" t="s">
        <v>62</v>
      </c>
      <c r="I156" s="22">
        <v>2</v>
      </c>
      <c r="J156" s="25">
        <v>6</v>
      </c>
      <c r="K156" s="26"/>
      <c r="L156" s="27"/>
      <c r="M156" s="27"/>
      <c r="N156" s="27"/>
      <c r="O156" s="27"/>
      <c r="P156" s="27">
        <v>6</v>
      </c>
      <c r="Q156" s="27"/>
      <c r="R156" s="26"/>
      <c r="S156" s="26">
        <f t="shared" si="13"/>
        <v>38</v>
      </c>
      <c r="T156" s="28" t="str">
        <f t="shared" si="14"/>
        <v>отл</v>
      </c>
      <c r="U156" s="29">
        <f t="shared" si="15"/>
      </c>
      <c r="V156" s="30"/>
    </row>
    <row r="157" spans="1:22" ht="12.75" customHeight="1">
      <c r="A157" s="22">
        <v>17</v>
      </c>
      <c r="B157" s="23" t="s">
        <v>173</v>
      </c>
      <c r="C157" s="25">
        <v>6</v>
      </c>
      <c r="D157" s="27">
        <v>0</v>
      </c>
      <c r="E157" s="27">
        <v>5</v>
      </c>
      <c r="F157" s="41">
        <v>0</v>
      </c>
      <c r="G157" s="22"/>
      <c r="H157" s="22" t="s">
        <v>30</v>
      </c>
      <c r="I157" s="22">
        <v>6</v>
      </c>
      <c r="J157" s="25">
        <v>3</v>
      </c>
      <c r="K157" s="26"/>
      <c r="L157" s="27"/>
      <c r="M157" s="27"/>
      <c r="N157" s="27"/>
      <c r="O157" s="27">
        <v>6</v>
      </c>
      <c r="P157" s="27"/>
      <c r="Q157" s="27"/>
      <c r="R157" s="26"/>
      <c r="S157" s="26">
        <f t="shared" si="13"/>
        <v>35</v>
      </c>
      <c r="T157" s="28" t="str">
        <f t="shared" si="14"/>
        <v>отл</v>
      </c>
      <c r="U157" s="29">
        <f>IF((S157&gt;34),"",IF((S157&gt;25),(35-S157),IF((S157&gt;18),(26-S157),(18-S157))))</f>
      </c>
      <c r="V157" s="30"/>
    </row>
    <row r="158" spans="1:22" ht="12.75" customHeight="1">
      <c r="A158" s="12">
        <v>18</v>
      </c>
      <c r="B158" s="18" t="s">
        <v>174</v>
      </c>
      <c r="C158" s="40">
        <v>6</v>
      </c>
      <c r="D158" s="39">
        <v>0</v>
      </c>
      <c r="E158" s="39">
        <v>2</v>
      </c>
      <c r="F158" s="39">
        <v>0</v>
      </c>
      <c r="G158" s="11"/>
      <c r="H158" s="11" t="s">
        <v>17</v>
      </c>
      <c r="I158" s="12">
        <v>0</v>
      </c>
      <c r="J158" s="19">
        <v>0</v>
      </c>
      <c r="K158" s="20"/>
      <c r="L158" s="15"/>
      <c r="M158" s="15"/>
      <c r="N158" s="15"/>
      <c r="O158" s="15"/>
      <c r="P158" s="15"/>
      <c r="Q158" s="15"/>
      <c r="R158" s="20"/>
      <c r="S158" s="20">
        <f t="shared" si="13"/>
        <v>8</v>
      </c>
      <c r="T158" s="21">
        <f t="shared" si="14"/>
      </c>
      <c r="U158" s="17">
        <f aca="true" t="shared" si="16" ref="U158:U189">IF((S158=0),"",IF((S158&gt;34),"",IF((S158&gt;25),(35-S158),IF((S158&gt;16),(26-S158),(17-S158)))))</f>
        <v>9</v>
      </c>
      <c r="V158" s="3"/>
    </row>
    <row r="159" spans="1:22" ht="12.75" customHeight="1">
      <c r="A159" s="11">
        <v>19</v>
      </c>
      <c r="B159" s="18" t="s">
        <v>175</v>
      </c>
      <c r="C159" s="11"/>
      <c r="D159" s="11"/>
      <c r="E159" s="11"/>
      <c r="F159" s="11"/>
      <c r="G159" s="11"/>
      <c r="H159" s="11"/>
      <c r="I159" s="12"/>
      <c r="J159" s="19"/>
      <c r="K159" s="20"/>
      <c r="L159" s="15"/>
      <c r="M159" s="15"/>
      <c r="N159" s="15"/>
      <c r="O159" s="15"/>
      <c r="P159" s="15"/>
      <c r="Q159" s="15"/>
      <c r="R159" s="20"/>
      <c r="S159" s="20">
        <f t="shared" si="13"/>
        <v>0</v>
      </c>
      <c r="T159" s="21">
        <f t="shared" si="14"/>
      </c>
      <c r="U159" s="17">
        <f t="shared" si="16"/>
      </c>
      <c r="V159" s="3"/>
    </row>
    <row r="160" spans="1:22" ht="12.75" customHeight="1">
      <c r="A160" s="11"/>
      <c r="B160" s="18"/>
      <c r="C160" s="11"/>
      <c r="D160" s="11"/>
      <c r="E160" s="11"/>
      <c r="F160" s="11"/>
      <c r="G160" s="11"/>
      <c r="H160" s="11"/>
      <c r="I160" s="12"/>
      <c r="J160" s="19"/>
      <c r="K160" s="20"/>
      <c r="L160" s="15"/>
      <c r="M160" s="15"/>
      <c r="N160" s="15"/>
      <c r="O160" s="15"/>
      <c r="P160" s="15"/>
      <c r="Q160" s="15"/>
      <c r="R160" s="20"/>
      <c r="S160" s="20">
        <f t="shared" si="13"/>
        <v>0</v>
      </c>
      <c r="T160" s="21">
        <f t="shared" si="14"/>
      </c>
      <c r="U160" s="17">
        <f t="shared" si="16"/>
      </c>
      <c r="V160" s="3"/>
    </row>
    <row r="161" spans="1:22" ht="15" customHeight="1">
      <c r="A161" s="80" t="s">
        <v>176</v>
      </c>
      <c r="B161" s="81"/>
      <c r="C161" s="81"/>
      <c r="D161" s="81"/>
      <c r="E161" s="81"/>
      <c r="F161" s="81"/>
      <c r="G161" s="82"/>
      <c r="H161" s="12"/>
      <c r="I161" s="12"/>
      <c r="J161" s="19"/>
      <c r="K161" s="20"/>
      <c r="L161" s="15"/>
      <c r="M161" s="15"/>
      <c r="N161" s="15"/>
      <c r="O161" s="15"/>
      <c r="P161" s="15"/>
      <c r="Q161" s="15"/>
      <c r="R161" s="20"/>
      <c r="S161" s="20">
        <f t="shared" si="13"/>
        <v>0</v>
      </c>
      <c r="T161" s="21">
        <f t="shared" si="14"/>
      </c>
      <c r="U161" s="17">
        <f t="shared" si="16"/>
      </c>
      <c r="V161" s="3"/>
    </row>
    <row r="162" spans="1:22" ht="12.75" customHeight="1">
      <c r="A162" s="8" t="s">
        <v>5</v>
      </c>
      <c r="B162" s="9" t="s">
        <v>6</v>
      </c>
      <c r="C162" s="10" t="s">
        <v>7</v>
      </c>
      <c r="D162" s="10" t="s">
        <v>8</v>
      </c>
      <c r="E162" s="10" t="s">
        <v>9</v>
      </c>
      <c r="F162" s="10" t="s">
        <v>10</v>
      </c>
      <c r="G162" s="11"/>
      <c r="H162" s="12"/>
      <c r="I162" s="12"/>
      <c r="J162" s="19"/>
      <c r="K162" s="20"/>
      <c r="L162" s="15"/>
      <c r="M162" s="15"/>
      <c r="N162" s="15"/>
      <c r="O162" s="15"/>
      <c r="P162" s="15"/>
      <c r="Q162" s="15"/>
      <c r="R162" s="20"/>
      <c r="S162" s="20">
        <f t="shared" si="13"/>
        <v>0</v>
      </c>
      <c r="T162" s="21">
        <f t="shared" si="14"/>
      </c>
      <c r="U162" s="17">
        <f t="shared" si="16"/>
      </c>
      <c r="V162" s="3" t="s">
        <v>69</v>
      </c>
    </row>
    <row r="163" spans="1:22" ht="12.75" customHeight="1">
      <c r="A163" s="12">
        <v>1</v>
      </c>
      <c r="B163" s="18" t="s">
        <v>177</v>
      </c>
      <c r="C163" s="32">
        <v>0</v>
      </c>
      <c r="D163" s="32">
        <v>2</v>
      </c>
      <c r="E163" s="32">
        <v>0</v>
      </c>
      <c r="F163" s="32">
        <v>0</v>
      </c>
      <c r="G163" s="11"/>
      <c r="H163" s="12" t="s">
        <v>25</v>
      </c>
      <c r="I163" s="12">
        <v>1</v>
      </c>
      <c r="J163" s="19">
        <v>0</v>
      </c>
      <c r="K163" s="20"/>
      <c r="L163" s="15">
        <v>4</v>
      </c>
      <c r="M163" s="15">
        <v>0</v>
      </c>
      <c r="N163" s="15">
        <v>6</v>
      </c>
      <c r="O163" s="15">
        <v>0</v>
      </c>
      <c r="P163" s="15"/>
      <c r="Q163" s="15"/>
      <c r="R163" s="20"/>
      <c r="S163" s="20">
        <f t="shared" si="13"/>
        <v>14</v>
      </c>
      <c r="T163" s="33" t="str">
        <f>IF(('предв.результаты за курс'!L163="н/я"),"",IF(('предв.результаты за курс'!L163="неуд"),"",'предв.результаты за курс'!L163))</f>
        <v>уд</v>
      </c>
      <c r="U163" s="17">
        <f t="shared" si="16"/>
        <v>3</v>
      </c>
      <c r="V163" s="3"/>
    </row>
    <row r="164" spans="1:22" ht="12.75" customHeight="1">
      <c r="A164" s="22">
        <v>2</v>
      </c>
      <c r="B164" s="23" t="s">
        <v>178</v>
      </c>
      <c r="C164" s="24">
        <v>6</v>
      </c>
      <c r="D164" s="24">
        <v>4</v>
      </c>
      <c r="E164" s="24">
        <v>0</v>
      </c>
      <c r="F164" s="24">
        <v>6</v>
      </c>
      <c r="G164" s="22"/>
      <c r="H164" s="22" t="s">
        <v>19</v>
      </c>
      <c r="I164" s="22">
        <v>1</v>
      </c>
      <c r="J164" s="25">
        <v>0</v>
      </c>
      <c r="K164" s="26"/>
      <c r="L164" s="27"/>
      <c r="M164" s="27"/>
      <c r="N164" s="27">
        <v>6</v>
      </c>
      <c r="O164" s="27"/>
      <c r="P164" s="27"/>
      <c r="Q164" s="27">
        <v>6</v>
      </c>
      <c r="R164" s="26"/>
      <c r="S164" s="26">
        <f aca="true" t="shared" si="17" ref="S164:S189">((((MAX(C164,L164)+MAX(D164,M164))+MAX(E164,N164))+MAX(F164,O164))+(2*MAX(I164,P164)))+(2*MAX(J164,Q164))</f>
        <v>36</v>
      </c>
      <c r="T164" s="28" t="str">
        <f>IF(('предв.результаты за курс'!L164="н/я"),"",IF(('предв.результаты за курс'!L164="неуд"),"",'предв.результаты за курс'!L164))</f>
        <v>отл</v>
      </c>
      <c r="U164" s="29">
        <f t="shared" si="16"/>
      </c>
      <c r="V164" s="30"/>
    </row>
    <row r="165" spans="1:22" ht="12.75" customHeight="1">
      <c r="A165" s="12">
        <v>3</v>
      </c>
      <c r="B165" s="18" t="s">
        <v>179</v>
      </c>
      <c r="C165" s="32">
        <v>2</v>
      </c>
      <c r="D165" s="32">
        <v>0</v>
      </c>
      <c r="E165" s="32">
        <v>1</v>
      </c>
      <c r="F165" s="32">
        <v>0</v>
      </c>
      <c r="G165" s="11"/>
      <c r="H165" s="12" t="s">
        <v>54</v>
      </c>
      <c r="I165" s="12">
        <v>0</v>
      </c>
      <c r="J165" s="19">
        <v>4</v>
      </c>
      <c r="K165" s="20"/>
      <c r="L165" s="15">
        <v>2</v>
      </c>
      <c r="M165" s="15">
        <v>0</v>
      </c>
      <c r="N165" s="15">
        <v>0</v>
      </c>
      <c r="O165" s="15">
        <v>0</v>
      </c>
      <c r="P165" s="15"/>
      <c r="Q165" s="15"/>
      <c r="R165" s="20"/>
      <c r="S165" s="20">
        <f t="shared" si="17"/>
        <v>11</v>
      </c>
      <c r="T165" s="21">
        <f>IF(('предв.результаты за курс'!L165="н/я"),"",IF(('предв.результаты за курс'!L165="неуд"),"",'предв.результаты за курс'!L165))</f>
      </c>
      <c r="U165" s="17">
        <f t="shared" si="16"/>
        <v>6</v>
      </c>
      <c r="V165" s="3"/>
    </row>
    <row r="166" spans="1:22" ht="12.75" customHeight="1">
      <c r="A166" s="12">
        <v>4</v>
      </c>
      <c r="B166" s="18" t="s">
        <v>180</v>
      </c>
      <c r="C166" s="32"/>
      <c r="D166" s="32"/>
      <c r="E166" s="32"/>
      <c r="F166" s="32"/>
      <c r="G166" s="11"/>
      <c r="H166" s="12"/>
      <c r="I166" s="12"/>
      <c r="J166" s="19"/>
      <c r="K166" s="20"/>
      <c r="L166" s="15"/>
      <c r="M166" s="15"/>
      <c r="N166" s="15"/>
      <c r="O166" s="15"/>
      <c r="P166" s="15"/>
      <c r="Q166" s="15"/>
      <c r="R166" s="20"/>
      <c r="S166" s="20">
        <f t="shared" si="17"/>
        <v>0</v>
      </c>
      <c r="T166" s="21">
        <f>IF(('предв.результаты за курс'!L166="н/я"),"",IF(('предв.результаты за курс'!L166="неуд"),"",'предв.результаты за курс'!L166))</f>
      </c>
      <c r="U166" s="17">
        <f t="shared" si="16"/>
      </c>
      <c r="V166" s="3"/>
    </row>
    <row r="167" spans="1:22" ht="12.75" customHeight="1">
      <c r="A167" s="12">
        <v>5</v>
      </c>
      <c r="B167" s="18" t="s">
        <v>181</v>
      </c>
      <c r="C167" s="32">
        <v>1</v>
      </c>
      <c r="D167" s="32">
        <v>0</v>
      </c>
      <c r="E167" s="32">
        <v>0</v>
      </c>
      <c r="F167" s="32">
        <v>0</v>
      </c>
      <c r="G167" s="11"/>
      <c r="H167" s="12" t="s">
        <v>17</v>
      </c>
      <c r="I167" s="12">
        <v>0</v>
      </c>
      <c r="J167" s="19">
        <v>0</v>
      </c>
      <c r="K167" s="20"/>
      <c r="L167" s="15">
        <v>4</v>
      </c>
      <c r="M167" s="15">
        <v>0</v>
      </c>
      <c r="N167" s="15">
        <v>2</v>
      </c>
      <c r="O167" s="15">
        <v>0</v>
      </c>
      <c r="P167" s="15"/>
      <c r="Q167" s="15"/>
      <c r="R167" s="20"/>
      <c r="S167" s="20">
        <f t="shared" si="17"/>
        <v>6</v>
      </c>
      <c r="T167" s="21">
        <f>IF(('предв.результаты за курс'!L167="н/я"),"",IF(('предв.результаты за курс'!L167="неуд"),"",'предв.результаты за курс'!L167))</f>
      </c>
      <c r="U167" s="17">
        <f t="shared" si="16"/>
        <v>11</v>
      </c>
      <c r="V167" s="3"/>
    </row>
    <row r="168" spans="1:22" ht="12.75" customHeight="1">
      <c r="A168" s="22">
        <v>6</v>
      </c>
      <c r="B168" s="23" t="s">
        <v>182</v>
      </c>
      <c r="C168" s="24">
        <v>5</v>
      </c>
      <c r="D168" s="24">
        <v>2</v>
      </c>
      <c r="E168" s="24">
        <v>0</v>
      </c>
      <c r="F168" s="24">
        <v>0</v>
      </c>
      <c r="G168" s="22"/>
      <c r="H168" s="22" t="s">
        <v>28</v>
      </c>
      <c r="I168" s="22">
        <v>1</v>
      </c>
      <c r="J168" s="25">
        <v>0</v>
      </c>
      <c r="K168" s="26"/>
      <c r="L168" s="27">
        <v>0</v>
      </c>
      <c r="M168" s="27">
        <v>0</v>
      </c>
      <c r="N168" s="27">
        <v>6</v>
      </c>
      <c r="O168" s="27">
        <v>0</v>
      </c>
      <c r="P168" s="27"/>
      <c r="Q168" s="27"/>
      <c r="R168" s="26"/>
      <c r="S168" s="26">
        <f t="shared" si="17"/>
        <v>15</v>
      </c>
      <c r="T168" s="28" t="str">
        <f>IF(('предв.результаты за курс'!L168="н/я"),"",IF(('предв.результаты за курс'!L168="неуд"),"",'предв.результаты за курс'!L168))</f>
        <v>отл</v>
      </c>
      <c r="U168" s="29">
        <f t="shared" si="16"/>
        <v>2</v>
      </c>
      <c r="V168" s="30"/>
    </row>
    <row r="169" spans="1:22" ht="12.75" customHeight="1">
      <c r="A169" s="12">
        <v>7</v>
      </c>
      <c r="B169" s="18" t="s">
        <v>183</v>
      </c>
      <c r="C169" s="32"/>
      <c r="D169" s="32"/>
      <c r="E169" s="32"/>
      <c r="F169" s="32"/>
      <c r="G169" s="11"/>
      <c r="H169" s="12" t="s">
        <v>47</v>
      </c>
      <c r="I169" s="12">
        <v>0</v>
      </c>
      <c r="J169" s="19">
        <v>0</v>
      </c>
      <c r="K169" s="20"/>
      <c r="L169" s="15"/>
      <c r="M169" s="15"/>
      <c r="N169" s="15"/>
      <c r="O169" s="15"/>
      <c r="P169" s="15"/>
      <c r="Q169" s="15"/>
      <c r="R169" s="20"/>
      <c r="S169" s="20">
        <f t="shared" si="17"/>
        <v>0</v>
      </c>
      <c r="T169" s="21">
        <f>IF(('предв.результаты за курс'!L169="н/я"),"",IF(('предв.результаты за курс'!L169="неуд"),"",'предв.результаты за курс'!L169))</f>
      </c>
      <c r="U169" s="17">
        <f t="shared" si="16"/>
      </c>
      <c r="V169" s="3"/>
    </row>
    <row r="170" spans="1:22" ht="12.75" customHeight="1">
      <c r="A170" s="12">
        <v>8</v>
      </c>
      <c r="B170" s="18" t="s">
        <v>184</v>
      </c>
      <c r="C170" s="32">
        <v>0</v>
      </c>
      <c r="D170" s="32">
        <v>0</v>
      </c>
      <c r="E170" s="32">
        <v>0</v>
      </c>
      <c r="F170" s="32">
        <v>0</v>
      </c>
      <c r="G170" s="11"/>
      <c r="H170" s="12"/>
      <c r="I170" s="12"/>
      <c r="J170" s="19"/>
      <c r="K170" s="20"/>
      <c r="L170" s="15"/>
      <c r="M170" s="15"/>
      <c r="N170" s="15"/>
      <c r="O170" s="15"/>
      <c r="P170" s="15"/>
      <c r="Q170" s="15"/>
      <c r="R170" s="20"/>
      <c r="S170" s="20">
        <f t="shared" si="17"/>
        <v>0</v>
      </c>
      <c r="T170" s="21">
        <f>IF(('предв.результаты за курс'!L170="н/я"),"",IF(('предв.результаты за курс'!L170="неуд"),"",'предв.результаты за курс'!L170))</f>
      </c>
      <c r="U170" s="17">
        <f t="shared" si="16"/>
      </c>
      <c r="V170" s="3"/>
    </row>
    <row r="171" spans="1:22" ht="12.75" customHeight="1">
      <c r="A171" s="12">
        <v>9</v>
      </c>
      <c r="B171" s="18" t="s">
        <v>185</v>
      </c>
      <c r="C171" s="32">
        <v>2</v>
      </c>
      <c r="D171" s="32">
        <v>0</v>
      </c>
      <c r="E171" s="32">
        <v>0</v>
      </c>
      <c r="F171" s="32">
        <v>0</v>
      </c>
      <c r="G171" s="11"/>
      <c r="H171" s="12"/>
      <c r="I171" s="12"/>
      <c r="J171" s="19"/>
      <c r="K171" s="20"/>
      <c r="L171" s="15"/>
      <c r="M171" s="15"/>
      <c r="N171" s="15"/>
      <c r="O171" s="15"/>
      <c r="P171" s="15"/>
      <c r="Q171" s="15"/>
      <c r="R171" s="20"/>
      <c r="S171" s="20">
        <f t="shared" si="17"/>
        <v>2</v>
      </c>
      <c r="T171" s="21">
        <f>IF(('предв.результаты за курс'!L171="н/я"),"",IF(('предв.результаты за курс'!L171="неуд"),"",'предв.результаты за курс'!L171))</f>
      </c>
      <c r="U171" s="17">
        <f t="shared" si="16"/>
        <v>15</v>
      </c>
      <c r="V171" s="3"/>
    </row>
    <row r="172" spans="1:22" ht="12.75" customHeight="1">
      <c r="A172" s="12">
        <v>10</v>
      </c>
      <c r="B172" s="18" t="s">
        <v>186</v>
      </c>
      <c r="C172" s="32">
        <v>0</v>
      </c>
      <c r="D172" s="32">
        <v>0</v>
      </c>
      <c r="E172" s="32">
        <v>0</v>
      </c>
      <c r="F172" s="32">
        <v>0</v>
      </c>
      <c r="G172" s="11"/>
      <c r="H172" s="12"/>
      <c r="I172" s="12"/>
      <c r="J172" s="19"/>
      <c r="K172" s="20"/>
      <c r="L172" s="15"/>
      <c r="M172" s="15"/>
      <c r="N172" s="15"/>
      <c r="O172" s="15"/>
      <c r="P172" s="15"/>
      <c r="Q172" s="15"/>
      <c r="R172" s="20"/>
      <c r="S172" s="20">
        <f t="shared" si="17"/>
        <v>0</v>
      </c>
      <c r="T172" s="21">
        <f>IF(('предв.результаты за курс'!L172="н/я"),"",IF(('предв.результаты за курс'!L172="неуд"),"",'предв.результаты за курс'!L172))</f>
      </c>
      <c r="U172" s="17">
        <f t="shared" si="16"/>
      </c>
      <c r="V172" s="3"/>
    </row>
    <row r="173" spans="1:22" ht="12.75" customHeight="1">
      <c r="A173" s="12">
        <v>11</v>
      </c>
      <c r="B173" s="18" t="s">
        <v>187</v>
      </c>
      <c r="C173" s="32">
        <v>4</v>
      </c>
      <c r="D173" s="32">
        <v>0</v>
      </c>
      <c r="E173" s="32">
        <v>0</v>
      </c>
      <c r="F173" s="32">
        <v>0</v>
      </c>
      <c r="G173" s="11"/>
      <c r="H173" s="12" t="s">
        <v>47</v>
      </c>
      <c r="I173" s="12">
        <v>0</v>
      </c>
      <c r="J173" s="19">
        <v>4</v>
      </c>
      <c r="K173" s="20"/>
      <c r="L173" s="15">
        <v>4</v>
      </c>
      <c r="M173" s="15">
        <v>0</v>
      </c>
      <c r="N173" s="15">
        <v>1</v>
      </c>
      <c r="O173" s="15">
        <v>4</v>
      </c>
      <c r="P173" s="15">
        <v>0</v>
      </c>
      <c r="Q173" s="15">
        <v>0</v>
      </c>
      <c r="R173" s="20"/>
      <c r="S173" s="20">
        <f t="shared" si="17"/>
        <v>17</v>
      </c>
      <c r="T173" s="21">
        <f>IF(('предв.результаты за курс'!L173="н/я"),"",IF(('предв.результаты за курс'!L173="неуд"),"",'предв.результаты за курс'!L173))</f>
      </c>
      <c r="U173" s="17">
        <f t="shared" si="16"/>
        <v>9</v>
      </c>
      <c r="V173" s="3"/>
    </row>
    <row r="174" spans="1:22" ht="12.75" customHeight="1">
      <c r="A174" s="12">
        <v>12</v>
      </c>
      <c r="B174" s="18" t="s">
        <v>188</v>
      </c>
      <c r="C174" s="12"/>
      <c r="D174" s="32"/>
      <c r="E174" s="12"/>
      <c r="F174" s="32"/>
      <c r="G174" s="11"/>
      <c r="H174" s="12"/>
      <c r="I174" s="12"/>
      <c r="J174" s="19"/>
      <c r="K174" s="20"/>
      <c r="L174" s="15"/>
      <c r="M174" s="15"/>
      <c r="N174" s="15"/>
      <c r="O174" s="15"/>
      <c r="P174" s="15"/>
      <c r="Q174" s="15"/>
      <c r="R174" s="20"/>
      <c r="S174" s="20">
        <f t="shared" si="17"/>
        <v>0</v>
      </c>
      <c r="T174" s="21">
        <f>IF(('предв.результаты за курс'!L174="н/я"),"",IF(('предв.результаты за курс'!L174="неуд"),"",'предв.результаты за курс'!L174))</f>
      </c>
      <c r="U174" s="17">
        <f t="shared" si="16"/>
      </c>
      <c r="V174" s="3"/>
    </row>
    <row r="175" spans="1:22" ht="12.75" customHeight="1">
      <c r="A175" s="12"/>
      <c r="B175" s="34"/>
      <c r="C175" s="11"/>
      <c r="D175" s="11"/>
      <c r="E175" s="11"/>
      <c r="F175" s="11"/>
      <c r="G175" s="11"/>
      <c r="H175" s="12"/>
      <c r="I175" s="12"/>
      <c r="J175" s="19"/>
      <c r="K175" s="20"/>
      <c r="L175" s="15"/>
      <c r="M175" s="15"/>
      <c r="N175" s="15"/>
      <c r="O175" s="15"/>
      <c r="P175" s="15"/>
      <c r="Q175" s="15"/>
      <c r="R175" s="20"/>
      <c r="S175" s="20">
        <f t="shared" si="17"/>
        <v>0</v>
      </c>
      <c r="T175" s="21">
        <f>IF((S175=""),"",IF((S175&gt;34),"отл",IF((S175&gt;25),"хор",IF((S175&gt;16),"уд",""))))</f>
      </c>
      <c r="U175" s="17">
        <f t="shared" si="16"/>
      </c>
      <c r="V175" s="3"/>
    </row>
    <row r="176" spans="1:22" ht="15" customHeight="1">
      <c r="A176" s="80" t="s">
        <v>189</v>
      </c>
      <c r="B176" s="81"/>
      <c r="C176" s="81"/>
      <c r="D176" s="81"/>
      <c r="E176" s="81"/>
      <c r="F176" s="81"/>
      <c r="G176" s="82"/>
      <c r="H176" s="12"/>
      <c r="I176" s="12"/>
      <c r="J176" s="19"/>
      <c r="K176" s="20"/>
      <c r="L176" s="15"/>
      <c r="M176" s="15"/>
      <c r="N176" s="15"/>
      <c r="O176" s="15"/>
      <c r="P176" s="15"/>
      <c r="Q176" s="15"/>
      <c r="R176" s="20"/>
      <c r="S176" s="20">
        <f t="shared" si="17"/>
        <v>0</v>
      </c>
      <c r="T176" s="21">
        <f>IF((S176=""),"",IF((S176&gt;34),"отл",IF((S176&gt;25),"хор",IF((S176&gt;16),"уд",""))))</f>
      </c>
      <c r="U176" s="17">
        <f t="shared" si="16"/>
      </c>
      <c r="V176" s="3"/>
    </row>
    <row r="177" spans="1:22" ht="12.75" customHeight="1">
      <c r="A177" s="8" t="s">
        <v>5</v>
      </c>
      <c r="B177" s="9" t="s">
        <v>6</v>
      </c>
      <c r="C177" s="10" t="s">
        <v>7</v>
      </c>
      <c r="D177" s="10" t="s">
        <v>8</v>
      </c>
      <c r="E177" s="10" t="s">
        <v>9</v>
      </c>
      <c r="F177" s="10" t="s">
        <v>10</v>
      </c>
      <c r="G177" s="11"/>
      <c r="H177" s="12"/>
      <c r="I177" s="12"/>
      <c r="J177" s="19"/>
      <c r="K177" s="20"/>
      <c r="L177" s="15"/>
      <c r="M177" s="15"/>
      <c r="N177" s="15"/>
      <c r="O177" s="15"/>
      <c r="P177" s="15"/>
      <c r="Q177" s="15"/>
      <c r="R177" s="20"/>
      <c r="S177" s="20">
        <f t="shared" si="17"/>
        <v>0</v>
      </c>
      <c r="T177" s="21">
        <f>IF((S177=""),"",IF((S177&gt;34),"отл",IF((S177&gt;25),"хор",IF((S177&gt;16),"уд",""))))</f>
      </c>
      <c r="U177" s="17">
        <f t="shared" si="16"/>
      </c>
      <c r="V177" s="3"/>
    </row>
    <row r="178" spans="1:22" ht="12.75" customHeight="1">
      <c r="A178" s="12">
        <v>1</v>
      </c>
      <c r="B178" s="18" t="s">
        <v>190</v>
      </c>
      <c r="C178" s="32">
        <v>1</v>
      </c>
      <c r="D178" s="32">
        <v>0</v>
      </c>
      <c r="E178" s="32">
        <v>0</v>
      </c>
      <c r="F178" s="32">
        <v>0</v>
      </c>
      <c r="G178" s="11"/>
      <c r="H178" s="12" t="s">
        <v>66</v>
      </c>
      <c r="I178" s="12">
        <v>0</v>
      </c>
      <c r="J178" s="19">
        <v>0</v>
      </c>
      <c r="K178" s="20"/>
      <c r="L178" s="15"/>
      <c r="M178" s="15"/>
      <c r="N178" s="15"/>
      <c r="O178" s="15"/>
      <c r="P178" s="15"/>
      <c r="Q178" s="15"/>
      <c r="R178" s="20"/>
      <c r="S178" s="20">
        <f t="shared" si="17"/>
        <v>1</v>
      </c>
      <c r="T178" s="21">
        <f>IF(('предв.результаты за курс'!L178="н/я"),"",IF(('предв.результаты за курс'!L178="неуд"),"",'предв.результаты за курс'!L178))</f>
      </c>
      <c r="U178" s="17">
        <f t="shared" si="16"/>
        <v>16</v>
      </c>
      <c r="V178" s="3"/>
    </row>
    <row r="179" spans="1:22" ht="12.75" customHeight="1">
      <c r="A179" s="12">
        <v>2</v>
      </c>
      <c r="B179" s="18" t="s">
        <v>191</v>
      </c>
      <c r="C179" s="32"/>
      <c r="D179" s="32"/>
      <c r="E179" s="32"/>
      <c r="F179" s="32"/>
      <c r="G179" s="11"/>
      <c r="H179" s="12"/>
      <c r="I179" s="12"/>
      <c r="J179" s="19"/>
      <c r="K179" s="20"/>
      <c r="L179" s="15"/>
      <c r="M179" s="15"/>
      <c r="N179" s="15"/>
      <c r="O179" s="15"/>
      <c r="P179" s="15"/>
      <c r="Q179" s="15"/>
      <c r="R179" s="20"/>
      <c r="S179" s="20">
        <f t="shared" si="17"/>
        <v>0</v>
      </c>
      <c r="T179" s="21">
        <f>IF(('предв.результаты за курс'!L179="н/я"),"",IF(('предв.результаты за курс'!L179="неуд"),"",'предв.результаты за курс'!L179))</f>
      </c>
      <c r="U179" s="17">
        <f t="shared" si="16"/>
      </c>
      <c r="V179" s="3"/>
    </row>
    <row r="180" spans="1:22" ht="12.75" customHeight="1">
      <c r="A180" s="12">
        <v>3</v>
      </c>
      <c r="B180" s="18" t="s">
        <v>192</v>
      </c>
      <c r="C180" s="32">
        <v>0</v>
      </c>
      <c r="D180" s="32">
        <v>0</v>
      </c>
      <c r="E180" s="32">
        <v>0</v>
      </c>
      <c r="F180" s="32">
        <v>0</v>
      </c>
      <c r="G180" s="11"/>
      <c r="H180" s="12"/>
      <c r="I180" s="12"/>
      <c r="J180" s="19"/>
      <c r="K180" s="20"/>
      <c r="L180" s="15"/>
      <c r="M180" s="15"/>
      <c r="N180" s="15"/>
      <c r="O180" s="15"/>
      <c r="P180" s="15"/>
      <c r="Q180" s="15"/>
      <c r="R180" s="20"/>
      <c r="S180" s="20">
        <f t="shared" si="17"/>
        <v>0</v>
      </c>
      <c r="T180" s="21">
        <f>IF(('предв.результаты за курс'!L180="н/я"),"",IF(('предв.результаты за курс'!L180="неуд"),"",'предв.результаты за курс'!L180))</f>
      </c>
      <c r="U180" s="17">
        <f t="shared" si="16"/>
      </c>
      <c r="V180" s="3"/>
    </row>
    <row r="181" spans="1:22" ht="12.75" customHeight="1">
      <c r="A181" s="12">
        <v>4</v>
      </c>
      <c r="B181" s="18" t="s">
        <v>193</v>
      </c>
      <c r="C181" s="32">
        <v>2</v>
      </c>
      <c r="D181" s="32">
        <v>0</v>
      </c>
      <c r="E181" s="32">
        <v>0</v>
      </c>
      <c r="F181" s="32">
        <v>0</v>
      </c>
      <c r="G181" s="11"/>
      <c r="H181" s="12" t="s">
        <v>28</v>
      </c>
      <c r="I181" s="12">
        <v>0</v>
      </c>
      <c r="J181" s="19">
        <v>0</v>
      </c>
      <c r="K181" s="20"/>
      <c r="L181" s="15"/>
      <c r="M181" s="15"/>
      <c r="N181" s="15"/>
      <c r="O181" s="15"/>
      <c r="P181" s="15"/>
      <c r="Q181" s="15"/>
      <c r="R181" s="20"/>
      <c r="S181" s="20">
        <f t="shared" si="17"/>
        <v>2</v>
      </c>
      <c r="T181" s="21">
        <f>IF(('предв.результаты за курс'!L181="н/я"),"",IF(('предв.результаты за курс'!L181="неуд"),"",'предв.результаты за курс'!L181))</f>
      </c>
      <c r="U181" s="17">
        <f t="shared" si="16"/>
        <v>15</v>
      </c>
      <c r="V181" s="3"/>
    </row>
    <row r="182" spans="1:22" ht="12.75" customHeight="1">
      <c r="A182" s="12">
        <v>5</v>
      </c>
      <c r="B182" s="18" t="s">
        <v>194</v>
      </c>
      <c r="C182" s="32">
        <v>0</v>
      </c>
      <c r="D182" s="32">
        <v>0</v>
      </c>
      <c r="E182" s="32">
        <v>0</v>
      </c>
      <c r="F182" s="32">
        <v>0</v>
      </c>
      <c r="G182" s="11"/>
      <c r="H182" s="12" t="s">
        <v>19</v>
      </c>
      <c r="I182" s="12">
        <v>0</v>
      </c>
      <c r="J182" s="19">
        <v>0</v>
      </c>
      <c r="K182" s="20"/>
      <c r="L182" s="15"/>
      <c r="M182" s="15"/>
      <c r="N182" s="15"/>
      <c r="O182" s="15"/>
      <c r="P182" s="15"/>
      <c r="Q182" s="15"/>
      <c r="R182" s="20"/>
      <c r="S182" s="20">
        <f t="shared" si="17"/>
        <v>0</v>
      </c>
      <c r="T182" s="21">
        <f>IF(('предв.результаты за курс'!L182="н/я"),"",IF(('предв.результаты за курс'!L182="неуд"),"",'предв.результаты за курс'!L182))</f>
      </c>
      <c r="U182" s="17">
        <f t="shared" si="16"/>
      </c>
      <c r="V182" s="3"/>
    </row>
    <row r="183" spans="1:22" ht="12.75" customHeight="1">
      <c r="A183" s="12">
        <v>6</v>
      </c>
      <c r="B183" s="18" t="s">
        <v>195</v>
      </c>
      <c r="C183" s="32">
        <v>0</v>
      </c>
      <c r="D183" s="32">
        <v>0</v>
      </c>
      <c r="E183" s="32">
        <v>1</v>
      </c>
      <c r="F183" s="32">
        <v>0</v>
      </c>
      <c r="G183" s="11"/>
      <c r="H183" s="12"/>
      <c r="I183" s="12"/>
      <c r="J183" s="19"/>
      <c r="K183" s="20"/>
      <c r="L183" s="15"/>
      <c r="M183" s="15"/>
      <c r="N183" s="15"/>
      <c r="O183" s="15"/>
      <c r="P183" s="15"/>
      <c r="Q183" s="15"/>
      <c r="R183" s="20"/>
      <c r="S183" s="20">
        <f t="shared" si="17"/>
        <v>1</v>
      </c>
      <c r="T183" s="21">
        <f>IF(('предв.результаты за курс'!L183="н/я"),"",IF(('предв.результаты за курс'!L183="неуд"),"",'предв.результаты за курс'!L183))</f>
      </c>
      <c r="U183" s="17">
        <f t="shared" si="16"/>
        <v>16</v>
      </c>
      <c r="V183" s="3"/>
    </row>
    <row r="184" spans="1:22" ht="12.75" customHeight="1">
      <c r="A184" s="12">
        <v>7</v>
      </c>
      <c r="B184" s="18" t="s">
        <v>196</v>
      </c>
      <c r="C184" s="32">
        <v>2</v>
      </c>
      <c r="D184" s="32">
        <v>0</v>
      </c>
      <c r="E184" s="32">
        <v>0</v>
      </c>
      <c r="F184" s="42">
        <v>6</v>
      </c>
      <c r="G184" s="11"/>
      <c r="H184" s="12" t="s">
        <v>28</v>
      </c>
      <c r="I184" s="12">
        <v>0</v>
      </c>
      <c r="J184" s="19">
        <v>0</v>
      </c>
      <c r="K184" s="20"/>
      <c r="L184" s="15"/>
      <c r="M184" s="15"/>
      <c r="N184" s="15"/>
      <c r="O184" s="15"/>
      <c r="P184" s="15"/>
      <c r="Q184" s="15"/>
      <c r="R184" s="20"/>
      <c r="S184" s="20">
        <f t="shared" si="17"/>
        <v>8</v>
      </c>
      <c r="T184" s="21">
        <f>IF(('предв.результаты за курс'!L184="н/я"),"",IF(('предв.результаты за курс'!L184="неуд"),"",'предв.результаты за курс'!L184))</f>
      </c>
      <c r="U184" s="17">
        <f t="shared" si="16"/>
        <v>9</v>
      </c>
      <c r="V184" s="3"/>
    </row>
    <row r="185" spans="1:22" ht="12.75" customHeight="1">
      <c r="A185" s="12">
        <v>8</v>
      </c>
      <c r="B185" s="18" t="s">
        <v>197</v>
      </c>
      <c r="C185" s="32"/>
      <c r="D185" s="32"/>
      <c r="E185" s="32"/>
      <c r="F185" s="32"/>
      <c r="G185" s="11"/>
      <c r="H185" s="12"/>
      <c r="I185" s="12"/>
      <c r="J185" s="19"/>
      <c r="K185" s="20"/>
      <c r="L185" s="15"/>
      <c r="M185" s="15"/>
      <c r="N185" s="15"/>
      <c r="O185" s="15"/>
      <c r="P185" s="15"/>
      <c r="Q185" s="15"/>
      <c r="R185" s="20"/>
      <c r="S185" s="20">
        <f t="shared" si="17"/>
        <v>0</v>
      </c>
      <c r="T185" s="21">
        <f>IF(('предв.результаты за курс'!L185="н/я"),"",IF(('предв.результаты за курс'!L185="неуд"),"",'предв.результаты за курс'!L185))</f>
      </c>
      <c r="U185" s="17">
        <f t="shared" si="16"/>
      </c>
      <c r="V185" s="3"/>
    </row>
    <row r="186" spans="1:22" ht="12.75" customHeight="1">
      <c r="A186" s="12">
        <v>9</v>
      </c>
      <c r="B186" s="18" t="s">
        <v>198</v>
      </c>
      <c r="C186" s="32"/>
      <c r="D186" s="32"/>
      <c r="E186" s="32"/>
      <c r="F186" s="32"/>
      <c r="G186" s="11"/>
      <c r="H186" s="12" t="s">
        <v>25</v>
      </c>
      <c r="I186" s="12">
        <v>0</v>
      </c>
      <c r="J186" s="19">
        <v>0</v>
      </c>
      <c r="K186" s="20"/>
      <c r="L186" s="15"/>
      <c r="M186" s="15"/>
      <c r="N186" s="15"/>
      <c r="O186" s="15"/>
      <c r="P186" s="15"/>
      <c r="Q186" s="15"/>
      <c r="R186" s="20"/>
      <c r="S186" s="20">
        <f t="shared" si="17"/>
        <v>0</v>
      </c>
      <c r="T186" s="21">
        <f>IF(('предв.результаты за курс'!L186="н/я"),"",IF(('предв.результаты за курс'!L186="неуд"),"",'предв.результаты за курс'!L186))</f>
      </c>
      <c r="U186" s="17">
        <f t="shared" si="16"/>
      </c>
      <c r="V186" s="3"/>
    </row>
    <row r="187" spans="1:22" ht="12.75" customHeight="1">
      <c r="A187" s="12">
        <v>10</v>
      </c>
      <c r="B187" s="18" t="s">
        <v>199</v>
      </c>
      <c r="C187" s="32">
        <v>0</v>
      </c>
      <c r="D187" s="32">
        <v>2</v>
      </c>
      <c r="E187" s="32">
        <v>0</v>
      </c>
      <c r="F187" s="32">
        <v>0</v>
      </c>
      <c r="G187" s="11"/>
      <c r="H187" s="12" t="s">
        <v>62</v>
      </c>
      <c r="I187" s="12">
        <v>0</v>
      </c>
      <c r="J187" s="19">
        <v>0</v>
      </c>
      <c r="K187" s="20"/>
      <c r="L187" s="15"/>
      <c r="M187" s="15"/>
      <c r="N187" s="15"/>
      <c r="O187" s="15"/>
      <c r="P187" s="15"/>
      <c r="Q187" s="15"/>
      <c r="R187" s="20"/>
      <c r="S187" s="20">
        <f t="shared" si="17"/>
        <v>2</v>
      </c>
      <c r="T187" s="21">
        <f>IF(('предв.результаты за курс'!L187="н/я"),"",IF(('предв.результаты за курс'!L187="неуд"),"",'предв.результаты за курс'!L187))</f>
      </c>
      <c r="U187" s="17">
        <f t="shared" si="16"/>
        <v>15</v>
      </c>
      <c r="V187" s="3"/>
    </row>
    <row r="188" spans="1:22" ht="12.75" customHeight="1">
      <c r="A188" s="12">
        <v>11</v>
      </c>
      <c r="B188" s="18" t="s">
        <v>200</v>
      </c>
      <c r="C188" s="32">
        <v>0</v>
      </c>
      <c r="D188" s="32">
        <v>0</v>
      </c>
      <c r="E188" s="32">
        <v>0</v>
      </c>
      <c r="F188" s="32">
        <v>0</v>
      </c>
      <c r="G188" s="11"/>
      <c r="H188" s="12"/>
      <c r="I188" s="12"/>
      <c r="J188" s="19"/>
      <c r="K188" s="20"/>
      <c r="L188" s="15"/>
      <c r="M188" s="15"/>
      <c r="N188" s="15"/>
      <c r="O188" s="15"/>
      <c r="P188" s="15"/>
      <c r="Q188" s="15"/>
      <c r="R188" s="20"/>
      <c r="S188" s="20">
        <f t="shared" si="17"/>
        <v>0</v>
      </c>
      <c r="T188" s="21">
        <f>IF(('предв.результаты за курс'!L188="н/я"),"",IF(('предв.результаты за курс'!L188="неуд"),"",'предв.результаты за курс'!L188))</f>
      </c>
      <c r="U188" s="17">
        <f t="shared" si="16"/>
      </c>
      <c r="V188" s="3"/>
    </row>
    <row r="189" spans="1:22" ht="12.75" customHeight="1">
      <c r="A189" s="12">
        <v>12</v>
      </c>
      <c r="B189" s="18" t="s">
        <v>201</v>
      </c>
      <c r="C189" s="12"/>
      <c r="D189" s="32"/>
      <c r="E189" s="12"/>
      <c r="F189" s="32"/>
      <c r="G189" s="11"/>
      <c r="H189" s="12" t="s">
        <v>54</v>
      </c>
      <c r="I189" s="12">
        <v>0</v>
      </c>
      <c r="J189" s="19">
        <v>0</v>
      </c>
      <c r="K189" s="20"/>
      <c r="L189" s="15"/>
      <c r="M189" s="15"/>
      <c r="N189" s="15"/>
      <c r="O189" s="15"/>
      <c r="P189" s="15"/>
      <c r="Q189" s="15"/>
      <c r="R189" s="20"/>
      <c r="S189" s="20">
        <f t="shared" si="17"/>
        <v>0</v>
      </c>
      <c r="T189" s="21">
        <f>IF(('предв.результаты за курс'!L189="н/я"),"",IF(('предв.результаты за курс'!L189="неуд"),"",'предв.результаты за курс'!L189))</f>
      </c>
      <c r="U189" s="17">
        <f t="shared" si="16"/>
      </c>
      <c r="V189" s="3"/>
    </row>
    <row r="190" spans="1:22" ht="12.75" customHeight="1">
      <c r="A190" s="43"/>
      <c r="B190" s="44"/>
      <c r="C190" s="43"/>
      <c r="D190" s="43"/>
      <c r="E190" s="43"/>
      <c r="F190" s="43"/>
      <c r="G190" s="43"/>
      <c r="H190" s="43"/>
      <c r="I190" s="43"/>
      <c r="J190" s="43"/>
      <c r="K190" s="44"/>
      <c r="L190" s="43"/>
      <c r="M190" s="43"/>
      <c r="N190" s="43"/>
      <c r="O190" s="43"/>
      <c r="P190" s="43"/>
      <c r="Q190" s="43"/>
      <c r="R190" s="44"/>
      <c r="S190" s="44"/>
      <c r="T190" s="43"/>
      <c r="U190" s="2"/>
      <c r="V190" s="3"/>
    </row>
  </sheetData>
  <mergeCells count="12">
    <mergeCell ref="A114:G114"/>
    <mergeCell ref="A139:G139"/>
    <mergeCell ref="A161:G161"/>
    <mergeCell ref="A176:G176"/>
    <mergeCell ref="A22:G22"/>
    <mergeCell ref="A45:G45"/>
    <mergeCell ref="A72:G72"/>
    <mergeCell ref="A92:G92"/>
    <mergeCell ref="A1:G1"/>
    <mergeCell ref="C2:F2"/>
    <mergeCell ref="H2:J2"/>
    <mergeCell ref="L2:Q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 Корныхин</cp:lastModifiedBy>
  <dcterms:modified xsi:type="dcterms:W3CDTF">2009-01-22T13:15:50Z</dcterms:modified>
  <cp:category/>
  <cp:version/>
  <cp:contentType/>
  <cp:contentStatus/>
</cp:coreProperties>
</file>